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B8FC8162-0904-4E98-917E-D1AE685C2B41}" xr6:coauthVersionLast="47" xr6:coauthVersionMax="47" xr10:uidLastSave="{00000000-0000-0000-0000-000000000000}"/>
  <bookViews>
    <workbookView xWindow="-28530" yWindow="1245" windowWidth="25620" windowHeight="14415" xr2:uid="{00000000-000D-0000-FFFF-FFFF00000000}"/>
  </bookViews>
  <sheets>
    <sheet name="Summen 1_Lösung" sheetId="12" r:id="rId1"/>
    <sheet name="Summen 2_Lösung" sheetId="4" r:id="rId2"/>
    <sheet name="Summen 3_Lösung" sheetId="5" r:id="rId3"/>
    <sheet name="Zählenwenn_Lösung" sheetId="13" r:id="rId4"/>
    <sheet name="Summen 4_Lösung" sheetId="14" r:id="rId5"/>
    <sheet name="Summen 5_Lösung" sheetId="15" r:id="rId6"/>
    <sheet name="Summen 6_Lösung" sheetId="16"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5" i="16" l="1"/>
  <c r="D34" i="16"/>
  <c r="D33" i="16"/>
  <c r="D32" i="16"/>
  <c r="E35" i="15"/>
  <c r="D35" i="15"/>
  <c r="E34" i="15"/>
  <c r="D34" i="15"/>
  <c r="E33" i="15"/>
  <c r="D33" i="15"/>
  <c r="E32" i="15"/>
  <c r="D32" i="15"/>
  <c r="C33" i="14"/>
  <c r="C32" i="14"/>
  <c r="B21" i="13"/>
  <c r="B20" i="13"/>
  <c r="D32" i="5" l="1"/>
  <c r="D31" i="5"/>
  <c r="D30" i="5"/>
  <c r="C13" i="5"/>
  <c r="C14" i="5"/>
  <c r="C12" i="5"/>
  <c r="C14" i="4"/>
  <c r="C13" i="4"/>
  <c r="C12" i="4"/>
  <c r="D25" i="12"/>
  <c r="D24" i="12"/>
  <c r="D23" i="12"/>
  <c r="D22" i="12"/>
  <c r="D21" i="12" l="1"/>
</calcChain>
</file>

<file path=xl/sharedStrings.xml><?xml version="1.0" encoding="utf-8"?>
<sst xmlns="http://schemas.openxmlformats.org/spreadsheetml/2006/main" count="327" uniqueCount="135">
  <si>
    <t>Total Aktive:</t>
  </si>
  <si>
    <t>Total Passive:</t>
  </si>
  <si>
    <t>Total Beiträge:</t>
  </si>
  <si>
    <t>Julen</t>
  </si>
  <si>
    <t>Aeschlimann</t>
  </si>
  <si>
    <t>Hunolt</t>
  </si>
  <si>
    <t>Zobrist</t>
  </si>
  <si>
    <t>Fröhlich</t>
  </si>
  <si>
    <t>Karlen</t>
  </si>
  <si>
    <t>Egger</t>
  </si>
  <si>
    <t>Huber</t>
  </si>
  <si>
    <t>Beitrag</t>
  </si>
  <si>
    <t>Name</t>
  </si>
  <si>
    <t>aktiv</t>
  </si>
  <si>
    <t>passiv</t>
  </si>
  <si>
    <t>Mitglied</t>
  </si>
  <si>
    <t>Portokosten Region Interlaken:</t>
  </si>
  <si>
    <t>Portokosten Region Spiez:</t>
  </si>
  <si>
    <t>Portokosten Region Thun:</t>
  </si>
  <si>
    <t>Portokosten Region Bern:</t>
  </si>
  <si>
    <t>Bern</t>
  </si>
  <si>
    <t xml:space="preserve">Buser </t>
  </si>
  <si>
    <t xml:space="preserve">Bühler </t>
  </si>
  <si>
    <t>Interlaken</t>
  </si>
  <si>
    <t xml:space="preserve">Brechbühl </t>
  </si>
  <si>
    <t>Spiez</t>
  </si>
  <si>
    <t>Thun</t>
  </si>
  <si>
    <t>Brack</t>
  </si>
  <si>
    <t xml:space="preserve">Blaser </t>
  </si>
  <si>
    <t>Binggeli</t>
  </si>
  <si>
    <t xml:space="preserve">Bigler </t>
  </si>
  <si>
    <t>Bernet</t>
  </si>
  <si>
    <t xml:space="preserve">Beer </t>
  </si>
  <si>
    <t xml:space="preserve">Beck </t>
  </si>
  <si>
    <t xml:space="preserve">Baur </t>
  </si>
  <si>
    <t xml:space="preserve">Balsiger </t>
  </si>
  <si>
    <t xml:space="preserve">Bachmann </t>
  </si>
  <si>
    <t>Allemann</t>
  </si>
  <si>
    <t>Region</t>
  </si>
  <si>
    <t>Portokosten</t>
  </si>
  <si>
    <t>Alle grösser 1 Fr.:</t>
  </si>
  <si>
    <t>Total:</t>
  </si>
  <si>
    <t>Alle</t>
  </si>
  <si>
    <t>Bezahlt</t>
  </si>
  <si>
    <t>x</t>
  </si>
  <si>
    <t>Portokosten total:</t>
  </si>
  <si>
    <t>Die SUMMEWENN-Funktion ist ähnlich wie die SUMME-Funktion, indem sie einfach Zahlen addiert.</t>
  </si>
  <si>
    <t>Zusätzlich kann man aber noch eine Bedingung angeben.</t>
  </si>
  <si>
    <t>Den Aufbau der Funktion sieht man hier schön:</t>
  </si>
  <si>
    <t>Als erstes Argument will die Funktion den Bereich, in welchem wir nach etwas suchen. In unserem Fall</t>
  </si>
  <si>
    <t>im Bereich D3:D19. Als zweites Argument geben wir an, wonach wir suchen, in unserem Fall ist das "Bern".</t>
  </si>
  <si>
    <t>Als drittes Argument müssen wir angeben, wo der Bereich ist, welchen wir addieren wollen, falls das</t>
  </si>
  <si>
    <t>Suchkriterium übereinstimmt.</t>
  </si>
  <si>
    <t>Selbstverständlich wäre hier der Einsatz von gemischten Bezügen in der Form D$3:D$19, etc. sinnvoll.</t>
  </si>
  <si>
    <t>So müssten wir die Formel nur in der Zelle D22 einmal eingeben und könnten sie nach unten ziehen.</t>
  </si>
  <si>
    <t>Aber achtung, die Orte (Bern, Thun, etc.) müssen trotzdem manuell korrigiert werden in den Formen.</t>
  </si>
  <si>
    <t>Im vorherigen Blatt haben Sie in der Betragsspalte (hier Spalte D) nach den</t>
  </si>
  <si>
    <t>Werten 30 und 100 gesucht, und daraus "geraten", dass das eine Passiv-,</t>
  </si>
  <si>
    <t>das andere Aktivmitglieder sind.</t>
  </si>
  <si>
    <t>Das ist so nicht ganz so brauchbar, weil jemand ja vielleicht auch mal</t>
  </si>
  <si>
    <t>40 Franken oder 200 Franken einzahlt. Was ist die Person dann?</t>
  </si>
  <si>
    <t>So macht es doch mehr Sinn, eine weitere Spalte (hier Spale C) zu haben,</t>
  </si>
  <si>
    <t>in welcher wir explizit angeben, ob jemand Aktiv- oder Passivmitglied ist.</t>
  </si>
  <si>
    <t>Wir müssen lediglich die SUMMEWENN-Funktion um ein Argument erweitern:</t>
  </si>
  <si>
    <t>Im rot unterstrichenen Bereich wird nach grün unterstrichenen Kriterium</t>
  </si>
  <si>
    <t>gesucht. Das war in der letzten Formel auch so. Aber hier haben wir nun das</t>
  </si>
  <si>
    <t>dritte Argument, in welchem wir eine andere Spalte angeben, welche addiert</t>
  </si>
  <si>
    <t>werden soll. In diesem Fall ist dies die Spalte D statt C.</t>
  </si>
  <si>
    <t>Total</t>
  </si>
  <si>
    <t>Unten ab Zeile 20 sehen Sie eine weitere Variante. Es ist genau das Gleiche,</t>
  </si>
  <si>
    <t>nur habe ich hier die Wörtchen "aktiv" und "passiv" separat in eine Zelle</t>
  </si>
  <si>
    <t>geschrieben.</t>
  </si>
  <si>
    <t>Das hat den grossen Vorteil, dass ich die beiden Wörtchen nicht in die Formel</t>
  </si>
  <si>
    <t>reinschreiben muss, sondern mich mit einem Bezug auf die Zellen C31 resp</t>
  </si>
  <si>
    <t>C32 beziehen kann.</t>
  </si>
  <si>
    <t>Das sieht dann beispielsweise so aus für die Zelle D31:</t>
  </si>
  <si>
    <r>
      <t xml:space="preserve">Also statt "passiv" im zweiten Argument schreibe ich </t>
    </r>
    <r>
      <rPr>
        <b/>
        <sz val="11"/>
        <color theme="1"/>
        <rFont val="Calibri"/>
        <family val="2"/>
        <scheme val="minor"/>
      </rPr>
      <t>C31</t>
    </r>
    <r>
      <rPr>
        <sz val="11"/>
        <color theme="1"/>
        <rFont val="Calibri"/>
        <family val="2"/>
        <scheme val="minor"/>
      </rPr>
      <t>.</t>
    </r>
  </si>
  <si>
    <t>Hier würden übrigens absolute resp. gemischte Bezüge noch so Sinn machen.</t>
  </si>
  <si>
    <t>Zählenwenn</t>
  </si>
  <si>
    <t>Hinweis:</t>
  </si>
  <si>
    <t>speichern Sie die Arbeitsmappe</t>
  </si>
  <si>
    <t>regelmässig!</t>
  </si>
  <si>
    <t>Zum Nachschlagen: Online-Hilfe</t>
  </si>
  <si>
    <r>
      <t xml:space="preserve">Berechnen Sie in der </t>
    </r>
    <r>
      <rPr>
        <sz val="11"/>
        <color rgb="FFFF0000"/>
        <rFont val="Calibri"/>
        <family val="2"/>
        <scheme val="minor"/>
      </rPr>
      <t>Zelle B20</t>
    </r>
    <r>
      <rPr>
        <sz val="11"/>
        <color theme="1"/>
        <rFont val="Calibri"/>
        <family val="2"/>
        <scheme val="minor"/>
      </rPr>
      <t xml:space="preserve"> die Anzahl Personen</t>
    </r>
  </si>
  <si>
    <r>
      <t xml:space="preserve">Berechnen Sie in der </t>
    </r>
    <r>
      <rPr>
        <sz val="11"/>
        <color rgb="FFFF0000"/>
        <rFont val="Calibri"/>
        <family val="2"/>
        <scheme val="minor"/>
      </rPr>
      <t>Zelle B21</t>
    </r>
    <r>
      <rPr>
        <sz val="11"/>
        <color theme="1"/>
        <rFont val="Calibri"/>
        <family val="2"/>
        <scheme val="minor"/>
      </rPr>
      <t xml:space="preserve"> die Anzahl der "x" aus der </t>
    </r>
    <r>
      <rPr>
        <sz val="11"/>
        <color rgb="FFFF0000"/>
        <rFont val="Calibri"/>
        <family val="2"/>
        <scheme val="minor"/>
      </rPr>
      <t>Spalte C</t>
    </r>
    <r>
      <rPr>
        <sz val="11"/>
        <color theme="1"/>
        <rFont val="Calibri"/>
        <family val="2"/>
        <scheme val="minor"/>
      </rPr>
      <t>.</t>
    </r>
  </si>
  <si>
    <t>Ausbildung</t>
  </si>
  <si>
    <t>IO</t>
  </si>
  <si>
    <t>Fahrkurs 1</t>
  </si>
  <si>
    <t>Diese Aufgabe können Sie ganz einfach mit einem ZÄHLENWENN lösen.</t>
  </si>
  <si>
    <t>Fahrkurs 2</t>
  </si>
  <si>
    <t>nicht nötig</t>
  </si>
  <si>
    <t>Word Grundlagen</t>
  </si>
  <si>
    <t>Word Aufbau</t>
  </si>
  <si>
    <t>Excel Grundlagen</t>
  </si>
  <si>
    <t>Excel Aufbau</t>
  </si>
  <si>
    <t>Vorsicht, die Funktionen ANZAHL und ANZAHL2 führen hier nicht zum Ziel.</t>
  </si>
  <si>
    <t>Schiesstraining 1</t>
  </si>
  <si>
    <t>=ANZAHL(C11:C18) zählt nur alle Zahlen im Berich, und da kommt 0 raus.</t>
  </si>
  <si>
    <t>ABC-Schutz</t>
  </si>
  <si>
    <t>=ANZAHL2(C11:C18) zählt zwar jede nicht leere Zelle, da aber in Zelle C12</t>
  </si>
  <si>
    <t>etwas drin steht, was wir nicht zählen wollen, hätten wir eine Person zu viel.</t>
  </si>
  <si>
    <t>Anzahl MitarbeiterInnen:</t>
  </si>
  <si>
    <t>Anzahl Ausbildungen:</t>
  </si>
  <si>
    <t>Summewenn</t>
  </si>
  <si>
    <t>Sie haben wieder eine Liste mit Kunden und Portokosten.</t>
  </si>
  <si>
    <t>Zählen Sie zuerst die gesamten Portokosten zusammen.</t>
  </si>
  <si>
    <t>Danach addieren Sie nur diese zusammen, welche auch grösser als CHF 1.- betragen. (alles darunter ist unwichtig).</t>
  </si>
  <si>
    <t>Das ist eigentlich wieder eine ganz normale SUMMEWENN-Funktion.</t>
  </si>
  <si>
    <t>Nur sieht das Kriterium diesmal ein wenig komisch aus:</t>
  </si>
  <si>
    <t>Und Sie sehen auch, dass das dritte Argument der SUMMEWENN-Funktion</t>
  </si>
  <si>
    <t>nicht benötigt wird. Weil wir suchen ja in der gleichen Spalte wie wir</t>
  </si>
  <si>
    <t>auch addieren resp. summieren wollen.</t>
  </si>
  <si>
    <t>Was sagt uns nun das Resultat links?</t>
  </si>
  <si>
    <t>Wenn wir sämtliche Portokosten verrechnen würden, würden wir</t>
  </si>
  <si>
    <t>CHF 61.50 zurückerhalten.</t>
  </si>
  <si>
    <t>Wenn wir aber nur die Portokosten verrechnen, welche mehr als CHF 1.-</t>
  </si>
  <si>
    <t>betragen, dann kriegen wir CHF 4.50 weniger.</t>
  </si>
  <si>
    <t>Aber unter Umständen verzichten wir gerne auf diesen fehlenden Betrag,</t>
  </si>
  <si>
    <t>weil wir für die Fakturierung der Portokosten ja auch wieder Porto zahlen müssen.</t>
  </si>
  <si>
    <t>Sie haben wieder eine Liste mit Kunden, welche gewisse Portokosten verursacht haben. Diese Kunden wohnen in einer bestimmten Region.</t>
  </si>
  <si>
    <t>Nun interessieren Sie sich nicht nur für alle Portokosten pro Region, sondern im Bereich E32:E35 lediglich für die Portokosten, welche noch nicht bezahlt sind.</t>
  </si>
  <si>
    <t>Noch nicht bezahlt</t>
  </si>
  <si>
    <t>Die Funktionen in Spalte D sind identisch wie vorher.</t>
  </si>
  <si>
    <t>In Spalte E verwenden wir die Funktion SUMMEWENNS, weil wir nicht nur ein Kriterium haben (Region),</t>
  </si>
  <si>
    <t>sondern ein zweites, bei dem wir abchecken, ob in der Spalte E ein "x" drin steht:</t>
  </si>
  <si>
    <t>Sie haben wieder die gleiche Liste wie im Blatt "Summewenn 1".</t>
  </si>
  <si>
    <t>Vielleicht haben Sie festgestellt, dass es mühsam ist, in den Zellen D32 bis D35 die Regionen immer von Hand anzupassen.</t>
  </si>
  <si>
    <t>Überlegen Sie sich eine Möglichkeit, dass Sie die Regionen dynamisch in die Formeln verpacken können.</t>
  </si>
  <si>
    <t>Der Trick besteht darin, dass man die Regionen in separate Zellen auslagert.</t>
  </si>
  <si>
    <t>Hier haben wir sie in die Zellen C32 bis C35 ausgelagert.</t>
  </si>
  <si>
    <t>So können wir in der SUMMEWENN-Funktion im folgenden Beispiel</t>
  </si>
  <si>
    <r>
      <t xml:space="preserve">statt </t>
    </r>
    <r>
      <rPr>
        <sz val="11"/>
        <color rgb="FFFF0000"/>
        <rFont val="Calibri"/>
        <family val="2"/>
        <scheme val="minor"/>
      </rPr>
      <t>"Bern"</t>
    </r>
    <r>
      <rPr>
        <sz val="11"/>
        <color theme="1"/>
        <rFont val="Calibri"/>
        <family val="2"/>
        <scheme val="minor"/>
      </rPr>
      <t xml:space="preserve"> einfach nur </t>
    </r>
    <r>
      <rPr>
        <sz val="11"/>
        <color rgb="FFFF0000"/>
        <rFont val="Calibri"/>
        <family val="2"/>
        <scheme val="minor"/>
      </rPr>
      <t>C32</t>
    </r>
    <r>
      <rPr>
        <sz val="11"/>
        <color theme="1"/>
        <rFont val="Calibri"/>
        <family val="2"/>
        <scheme val="minor"/>
      </rPr>
      <t xml:space="preserve"> schreiben:</t>
    </r>
  </si>
  <si>
    <t>Beachten Sie, dass die beiden Bereiche absolute Bezüge darstellen, während</t>
  </si>
  <si>
    <t>C32 ein relativer Bezug ist. So können Sie die Formel einfach nach unten ziehen.</t>
  </si>
  <si>
    <t>Portokosten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</si>
</sst>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color rgb="FFFF0000"/>
      <name val="Calibri"/>
      <family val="2"/>
      <scheme val="minor"/>
    </font>
    <font>
      <b/>
      <u/>
      <sz val="20"/>
      <color theme="1"/>
      <name val="Calibri"/>
      <family val="2"/>
      <scheme val="minor"/>
    </font>
    <font>
      <b/>
      <sz val="11"/>
      <color rgb="FFFF0000"/>
      <name val="Calibri"/>
      <family val="2"/>
      <scheme val="minor"/>
    </font>
    <font>
      <b/>
      <sz val="12"/>
      <color theme="1"/>
      <name val="Calibri"/>
      <family val="2"/>
      <scheme val="minor"/>
    </font>
    <font>
      <sz val="12"/>
      <color theme="1"/>
      <name val="Calibri"/>
      <family val="2"/>
      <scheme val="minor"/>
    </font>
    <font>
      <sz val="11"/>
      <color rgb="FF000000"/>
      <name val="Calibri"/>
      <family val="2"/>
      <scheme val="minor"/>
    </font>
  </fonts>
  <fills count="12">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9999FD"/>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FFF00"/>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0">
    <xf numFmtId="0" fontId="0" fillId="0" borderId="0" xfId="0"/>
    <xf numFmtId="0" fontId="0" fillId="2" borderId="0" xfId="0" applyFill="1"/>
    <xf numFmtId="0" fontId="0" fillId="3" borderId="0" xfId="0" applyFill="1"/>
    <xf numFmtId="0" fontId="0" fillId="4" borderId="0" xfId="0" applyFill="1"/>
    <xf numFmtId="0" fontId="1" fillId="0" borderId="0" xfId="0" applyFont="1" applyAlignment="1">
      <alignment horizontal="right"/>
    </xf>
    <xf numFmtId="0" fontId="1" fillId="0" borderId="0" xfId="0" applyFont="1"/>
    <xf numFmtId="0" fontId="0" fillId="5" borderId="0" xfId="0" applyFill="1"/>
    <xf numFmtId="49" fontId="0" fillId="0" borderId="0" xfId="0" applyNumberFormat="1" applyAlignment="1"/>
    <xf numFmtId="0" fontId="0" fillId="0" borderId="0" xfId="0" applyAlignment="1">
      <alignment horizontal="center"/>
    </xf>
    <xf numFmtId="2" fontId="0" fillId="0" borderId="0" xfId="0" applyNumberFormat="1"/>
    <xf numFmtId="0" fontId="1" fillId="0" borderId="0" xfId="0" applyFont="1" applyAlignment="1">
      <alignment horizontal="center"/>
    </xf>
    <xf numFmtId="2" fontId="1" fillId="0" borderId="0" xfId="0" applyNumberFormat="1" applyFont="1" applyAlignment="1">
      <alignment horizontal="right"/>
    </xf>
    <xf numFmtId="0" fontId="0" fillId="4" borderId="0" xfId="0" applyFill="1" applyAlignment="1">
      <alignment horizontal="center"/>
    </xf>
    <xf numFmtId="0" fontId="0" fillId="6" borderId="0" xfId="0" applyFill="1" applyAlignment="1">
      <alignment horizontal="center"/>
    </xf>
    <xf numFmtId="0" fontId="0" fillId="2" borderId="0" xfId="0" applyFill="1" applyAlignment="1">
      <alignment horizontal="center"/>
    </xf>
    <xf numFmtId="0" fontId="0" fillId="5" borderId="0" xfId="0" applyFill="1" applyAlignment="1">
      <alignment horizontal="center"/>
    </xf>
    <xf numFmtId="2" fontId="0" fillId="7" borderId="0" xfId="0" applyNumberFormat="1" applyFill="1"/>
    <xf numFmtId="2" fontId="0" fillId="4" borderId="0" xfId="0" applyNumberFormat="1" applyFill="1"/>
    <xf numFmtId="2" fontId="0" fillId="6" borderId="0" xfId="0" applyNumberFormat="1" applyFill="1"/>
    <xf numFmtId="2" fontId="0" fillId="2" borderId="0" xfId="0" applyNumberFormat="1" applyFill="1"/>
    <xf numFmtId="2" fontId="0" fillId="5" borderId="0" xfId="0" applyNumberFormat="1" applyFill="1"/>
    <xf numFmtId="0" fontId="0" fillId="8" borderId="0" xfId="0" applyFill="1"/>
    <xf numFmtId="0" fontId="1" fillId="8" borderId="0" xfId="0" quotePrefix="1" applyFont="1" applyFill="1"/>
    <xf numFmtId="0" fontId="0" fillId="0" borderId="0" xfId="0" applyAlignment="1">
      <alignment horizontal="right"/>
    </xf>
    <xf numFmtId="0" fontId="3" fillId="9" borderId="1" xfId="0" applyFont="1" applyFill="1" applyBorder="1"/>
    <xf numFmtId="0" fontId="0" fillId="9" borderId="2" xfId="0" applyFill="1" applyBorder="1"/>
    <xf numFmtId="0" fontId="4" fillId="9" borderId="3" xfId="0" applyFont="1" applyFill="1" applyBorder="1" applyAlignment="1">
      <alignment horizontal="right"/>
    </xf>
    <xf numFmtId="0" fontId="5" fillId="9" borderId="4" xfId="0" applyFont="1" applyFill="1" applyBorder="1"/>
    <xf numFmtId="0" fontId="0" fillId="9" borderId="0" xfId="0" applyFill="1"/>
    <xf numFmtId="0" fontId="2" fillId="9" borderId="5" xfId="0" applyFont="1" applyFill="1" applyBorder="1" applyAlignment="1">
      <alignment horizontal="right"/>
    </xf>
    <xf numFmtId="0" fontId="6" fillId="9" borderId="6" xfId="0" applyFont="1" applyFill="1" applyBorder="1"/>
    <xf numFmtId="0" fontId="0" fillId="9" borderId="7" xfId="0" applyFill="1" applyBorder="1"/>
    <xf numFmtId="0" fontId="0" fillId="9" borderId="8" xfId="0" applyFill="1" applyBorder="1"/>
    <xf numFmtId="0" fontId="5" fillId="0" borderId="0" xfId="0" applyFont="1"/>
    <xf numFmtId="0" fontId="0" fillId="8" borderId="0" xfId="0" quotePrefix="1" applyFill="1"/>
    <xf numFmtId="0" fontId="0" fillId="10" borderId="0" xfId="0" applyFill="1"/>
    <xf numFmtId="0" fontId="0" fillId="11" borderId="0" xfId="0" applyFill="1"/>
    <xf numFmtId="0" fontId="7" fillId="0" borderId="0" xfId="0" applyFont="1"/>
    <xf numFmtId="49" fontId="0" fillId="0" borderId="0" xfId="0" applyNumberFormat="1"/>
    <xf numFmtId="0" fontId="0" fillId="6" borderId="0" xfId="0" applyFill="1"/>
  </cellXfs>
  <cellStyles count="1">
    <cellStyle name="Standard" xfId="0" builtinId="0"/>
  </cellStyles>
  <dxfs count="0"/>
  <tableStyles count="0" defaultTableStyle="TableStyleMedium9" defaultPivotStyle="PivotStyleLight16"/>
  <colors>
    <mruColors>
      <color rgb="FF9999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6</xdr:col>
      <xdr:colOff>0</xdr:colOff>
      <xdr:row>2</xdr:row>
      <xdr:rowOff>9523</xdr:rowOff>
    </xdr:from>
    <xdr:to>
      <xdr:col>9</xdr:col>
      <xdr:colOff>666750</xdr:colOff>
      <xdr:row>12</xdr:row>
      <xdr:rowOff>53340</xdr:rowOff>
    </xdr:to>
    <xdr:sp macro="" textlink="">
      <xdr:nvSpPr>
        <xdr:cNvPr id="2" name="Textfeld 1">
          <a:extLst>
            <a:ext uri="{FF2B5EF4-FFF2-40B4-BE49-F238E27FC236}">
              <a16:creationId xmlns:a16="http://schemas.microsoft.com/office/drawing/2014/main" id="{A9CA1EAC-3A98-4E4B-9DE5-ED76E8BC698E}"/>
            </a:ext>
          </a:extLst>
        </xdr:cNvPr>
        <xdr:cNvSpPr txBox="1"/>
      </xdr:nvSpPr>
      <xdr:spPr>
        <a:xfrm>
          <a:off x="5417820" y="375283"/>
          <a:ext cx="3044190" cy="1872617"/>
        </a:xfrm>
        <a:prstGeom prst="rect">
          <a:avLst/>
        </a:prstGeom>
        <a:solidFill>
          <a:srgbClr val="CC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de-CH" sz="1100" b="1" u="sng"/>
            <a:t>Aufgabe</a:t>
          </a:r>
        </a:p>
        <a:p>
          <a:endParaRPr lang="de-CH" sz="1100"/>
        </a:p>
        <a:p>
          <a:r>
            <a:rPr lang="de-CH" sz="1100"/>
            <a:t>Sie haben eine Liste mit Kunden, welche gewisse Portokosten verursacht haben. Diese Kunden wohnen in einer bestimmten Region.</a:t>
          </a:r>
        </a:p>
        <a:p>
          <a:endParaRPr lang="de-CH" sz="1100" b="1">
            <a:solidFill>
              <a:schemeClr val="tx2">
                <a:lumMod val="75000"/>
              </a:schemeClr>
            </a:solidFill>
          </a:endParaRPr>
        </a:p>
        <a:p>
          <a:r>
            <a:rPr lang="de-CH" sz="1100">
              <a:solidFill>
                <a:schemeClr val="dk1"/>
              </a:solidFill>
              <a:latin typeface="+mn-lt"/>
              <a:ea typeface="+mn-ea"/>
              <a:cs typeface="+mn-cs"/>
            </a:rPr>
            <a:t>Sie wollen unten ab Zelle D22 die Summen der Portokosten haben, einerseits komplett,</a:t>
          </a:r>
          <a:r>
            <a:rPr lang="de-CH" sz="1100" baseline="0">
              <a:solidFill>
                <a:schemeClr val="dk1"/>
              </a:solidFill>
              <a:latin typeface="+mn-lt"/>
              <a:ea typeface="+mn-ea"/>
              <a:cs typeface="+mn-cs"/>
            </a:rPr>
            <a:t> andererseits </a:t>
          </a:r>
          <a:r>
            <a:rPr lang="de-CH" sz="1100">
              <a:solidFill>
                <a:schemeClr val="dk1"/>
              </a:solidFill>
              <a:latin typeface="+mn-lt"/>
              <a:ea typeface="+mn-ea"/>
              <a:cs typeface="+mn-cs"/>
            </a:rPr>
            <a:t>nur jeweils von der entsprechenden Region.</a:t>
          </a:r>
        </a:p>
      </xdr:txBody>
    </xdr:sp>
    <xdr:clientData/>
  </xdr:twoCellAnchor>
  <xdr:twoCellAnchor editAs="oneCell">
    <xdr:from>
      <xdr:col>8</xdr:col>
      <xdr:colOff>71562</xdr:colOff>
      <xdr:row>17</xdr:row>
      <xdr:rowOff>60960</xdr:rowOff>
    </xdr:from>
    <xdr:to>
      <xdr:col>14</xdr:col>
      <xdr:colOff>740058</xdr:colOff>
      <xdr:row>38</xdr:row>
      <xdr:rowOff>132638</xdr:rowOff>
    </xdr:to>
    <xdr:pic>
      <xdr:nvPicPr>
        <xdr:cNvPr id="3" name="Grafik 2">
          <a:extLst>
            <a:ext uri="{FF2B5EF4-FFF2-40B4-BE49-F238E27FC236}">
              <a16:creationId xmlns:a16="http://schemas.microsoft.com/office/drawing/2014/main" id="{DD8B5EFE-9210-449C-955A-CBF5EF1EB013}"/>
            </a:ext>
          </a:extLst>
        </xdr:cNvPr>
        <xdr:cNvPicPr>
          <a:picLocks noChangeAspect="1"/>
        </xdr:cNvPicPr>
      </xdr:nvPicPr>
      <xdr:blipFill>
        <a:blip xmlns:r="http://schemas.openxmlformats.org/officeDocument/2006/relationships" r:embed="rId1"/>
        <a:stretch>
          <a:fillRect/>
        </a:stretch>
      </xdr:blipFill>
      <xdr:spPr>
        <a:xfrm>
          <a:off x="7074342" y="3169920"/>
          <a:ext cx="5423376" cy="39121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285750</xdr:colOff>
      <xdr:row>2</xdr:row>
      <xdr:rowOff>114299</xdr:rowOff>
    </xdr:from>
    <xdr:to>
      <xdr:col>8</xdr:col>
      <xdr:colOff>190500</xdr:colOff>
      <xdr:row>14</xdr:row>
      <xdr:rowOff>160020</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3752850" y="480059"/>
          <a:ext cx="3074670" cy="2240281"/>
        </a:xfrm>
        <a:prstGeom prst="rect">
          <a:avLst/>
        </a:prstGeom>
        <a:solidFill>
          <a:srgbClr val="CC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de-CH" sz="1100" b="1" u="sng"/>
            <a:t>Aufgabe</a:t>
          </a:r>
        </a:p>
        <a:p>
          <a:endParaRPr lang="de-CH" sz="1100"/>
        </a:p>
        <a:p>
          <a:r>
            <a:rPr lang="de-CH" sz="1100"/>
            <a:t>Sie sehen links eine Liste mit Vereinsmitgliedern.</a:t>
          </a:r>
        </a:p>
        <a:p>
          <a:r>
            <a:rPr lang="de-CH" sz="1100"/>
            <a:t>Einige Mitglieder zahlen</a:t>
          </a:r>
          <a:r>
            <a:rPr lang="de-CH" sz="1100" baseline="0"/>
            <a:t> CHF 30.- ein, andere CHF 100.-. Entsprechend sind das Aktiv- oder Passiv-Mitglieder.</a:t>
          </a:r>
        </a:p>
        <a:p>
          <a:endParaRPr lang="de-CH" sz="1100" baseline="0"/>
        </a:p>
        <a:p>
          <a:r>
            <a:rPr lang="de-CH" sz="1100" baseline="0"/>
            <a:t>Jetzt können Sie ein abgekürzte Version der SUMMEWENN-Funktion verwenden, weil der Bereich für das Suchkriterium (30 oder 100 Franken) mit dem Bereich der Summe übereinstimmt (C3:C10).</a:t>
          </a:r>
          <a:endParaRPr lang="de-CH" sz="1100" b="1">
            <a:solidFill>
              <a:schemeClr val="tx2">
                <a:lumMod val="75000"/>
              </a:schemeClr>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220980</xdr:colOff>
      <xdr:row>1</xdr:row>
      <xdr:rowOff>99060</xdr:rowOff>
    </xdr:from>
    <xdr:to>
      <xdr:col>9</xdr:col>
      <xdr:colOff>125730</xdr:colOff>
      <xdr:row>20</xdr:row>
      <xdr:rowOff>167640</xdr:rowOff>
    </xdr:to>
    <xdr:sp macro="" textlink="">
      <xdr:nvSpPr>
        <xdr:cNvPr id="3" name="Textfeld 2">
          <a:extLst>
            <a:ext uri="{FF2B5EF4-FFF2-40B4-BE49-F238E27FC236}">
              <a16:creationId xmlns:a16="http://schemas.microsoft.com/office/drawing/2014/main" id="{CFAC21AD-2DCB-4F44-AEFE-C49A7AB8B795}"/>
            </a:ext>
          </a:extLst>
        </xdr:cNvPr>
        <xdr:cNvSpPr txBox="1"/>
      </xdr:nvSpPr>
      <xdr:spPr>
        <a:xfrm>
          <a:off x="4480560" y="281940"/>
          <a:ext cx="3074670" cy="3543300"/>
        </a:xfrm>
        <a:prstGeom prst="rect">
          <a:avLst/>
        </a:prstGeom>
        <a:solidFill>
          <a:srgbClr val="CC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de-CH" sz="1100" b="1" u="sng"/>
            <a:t>Aufgabe</a:t>
          </a:r>
        </a:p>
        <a:p>
          <a:endParaRPr lang="de-CH" sz="1100"/>
        </a:p>
        <a:p>
          <a:r>
            <a:rPr lang="de-CH" sz="1100"/>
            <a:t>Sie sehen links wieder eine Liste mit Vereinsmitgliedern.</a:t>
          </a:r>
        </a:p>
        <a:p>
          <a:r>
            <a:rPr lang="de-CH" sz="1100"/>
            <a:t>Einige Mitglieder zahlen</a:t>
          </a:r>
          <a:r>
            <a:rPr lang="de-CH" sz="1100" baseline="0"/>
            <a:t> CHF 30.- ein, andere CHF 100.-. Entsprechend sind das Aktiv- oder Passiv-Mitglieder.</a:t>
          </a:r>
        </a:p>
        <a:p>
          <a:endParaRPr lang="de-CH" sz="1100" baseline="0"/>
        </a:p>
        <a:p>
          <a:r>
            <a:rPr lang="de-CH" sz="1100" baseline="0"/>
            <a:t>Sie sehen aber, dass z.B. die Frau Zobrist passiv ist, jedoch CHF 100.- einzahlt.  Und der Herr Julen ist zwar aktiv, zahlt aber nur CHF 50.-</a:t>
          </a:r>
        </a:p>
        <a:p>
          <a:endParaRPr lang="de-CH" sz="1100" baseline="0"/>
        </a:p>
        <a:p>
          <a:r>
            <a:rPr lang="de-CH" sz="1100" baseline="0"/>
            <a:t>Man kann in der Praxis (eines Vereins) nicht davon ausgehen, dass die Leute immer 30 oder 100 einzahlen. Aus diesem Grund führt man in der Regel eine Spalte mit "aktiv" oder "passiv" (oder auch weiteren Werten wie "Gönner", etc.).</a:t>
          </a:r>
        </a:p>
        <a:p>
          <a:endParaRPr lang="de-CH" sz="1100" baseline="0"/>
        </a:p>
        <a:p>
          <a:r>
            <a:rPr lang="de-CH" sz="1100" baseline="0"/>
            <a:t>Diese Art der SUMMEWENN-Funktion ist besser als diejenige aus der vorherigen Aufgabe.</a:t>
          </a:r>
        </a:p>
      </xdr:txBody>
    </xdr:sp>
    <xdr:clientData/>
  </xdr:twoCellAnchor>
  <xdr:twoCellAnchor editAs="oneCell">
    <xdr:from>
      <xdr:col>10</xdr:col>
      <xdr:colOff>33130</xdr:colOff>
      <xdr:row>20</xdr:row>
      <xdr:rowOff>24847</xdr:rowOff>
    </xdr:from>
    <xdr:to>
      <xdr:col>14</xdr:col>
      <xdr:colOff>651797</xdr:colOff>
      <xdr:row>23</xdr:row>
      <xdr:rowOff>177157</xdr:rowOff>
    </xdr:to>
    <xdr:pic>
      <xdr:nvPicPr>
        <xdr:cNvPr id="2" name="Grafik 1">
          <a:extLst>
            <a:ext uri="{FF2B5EF4-FFF2-40B4-BE49-F238E27FC236}">
              <a16:creationId xmlns:a16="http://schemas.microsoft.com/office/drawing/2014/main" id="{85B3D0D6-2C75-4DD7-B0ED-51CFBE97E681}"/>
            </a:ext>
          </a:extLst>
        </xdr:cNvPr>
        <xdr:cNvPicPr>
          <a:picLocks noChangeAspect="1"/>
        </xdr:cNvPicPr>
      </xdr:nvPicPr>
      <xdr:blipFill>
        <a:blip xmlns:r="http://schemas.openxmlformats.org/officeDocument/2006/relationships" r:embed="rId1"/>
        <a:stretch>
          <a:fillRect/>
        </a:stretch>
      </xdr:blipFill>
      <xdr:spPr>
        <a:xfrm>
          <a:off x="7951304" y="3834847"/>
          <a:ext cx="3666667" cy="723810"/>
        </a:xfrm>
        <a:prstGeom prst="rect">
          <a:avLst/>
        </a:prstGeom>
      </xdr:spPr>
    </xdr:pic>
    <xdr:clientData/>
  </xdr:twoCellAnchor>
  <xdr:twoCellAnchor editAs="oneCell">
    <xdr:from>
      <xdr:col>10</xdr:col>
      <xdr:colOff>33130</xdr:colOff>
      <xdr:row>42</xdr:row>
      <xdr:rowOff>16565</xdr:rowOff>
    </xdr:from>
    <xdr:to>
      <xdr:col>14</xdr:col>
      <xdr:colOff>327987</xdr:colOff>
      <xdr:row>45</xdr:row>
      <xdr:rowOff>45065</xdr:rowOff>
    </xdr:to>
    <xdr:pic>
      <xdr:nvPicPr>
        <xdr:cNvPr id="4" name="Grafik 3">
          <a:extLst>
            <a:ext uri="{FF2B5EF4-FFF2-40B4-BE49-F238E27FC236}">
              <a16:creationId xmlns:a16="http://schemas.microsoft.com/office/drawing/2014/main" id="{1E0F36ED-F295-49F6-B25F-BB658ED0ED58}"/>
            </a:ext>
          </a:extLst>
        </xdr:cNvPr>
        <xdr:cNvPicPr>
          <a:picLocks noChangeAspect="1"/>
        </xdr:cNvPicPr>
      </xdr:nvPicPr>
      <xdr:blipFill>
        <a:blip xmlns:r="http://schemas.openxmlformats.org/officeDocument/2006/relationships" r:embed="rId2"/>
        <a:stretch>
          <a:fillRect/>
        </a:stretch>
      </xdr:blipFill>
      <xdr:spPr>
        <a:xfrm>
          <a:off x="7951304" y="8017565"/>
          <a:ext cx="3342857" cy="60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114300</xdr:colOff>
      <xdr:row>11</xdr:row>
      <xdr:rowOff>76200</xdr:rowOff>
    </xdr:from>
    <xdr:to>
      <xdr:col>10</xdr:col>
      <xdr:colOff>332967</xdr:colOff>
      <xdr:row>14</xdr:row>
      <xdr:rowOff>18986</xdr:rowOff>
    </xdr:to>
    <xdr:pic>
      <xdr:nvPicPr>
        <xdr:cNvPr id="2" name="Grafik 1">
          <a:extLst>
            <a:ext uri="{FF2B5EF4-FFF2-40B4-BE49-F238E27FC236}">
              <a16:creationId xmlns:a16="http://schemas.microsoft.com/office/drawing/2014/main" id="{B3C13140-155F-4014-A33B-5CD6E08B50C5}"/>
            </a:ext>
          </a:extLst>
        </xdr:cNvPr>
        <xdr:cNvPicPr>
          <a:picLocks noChangeAspect="1"/>
        </xdr:cNvPicPr>
      </xdr:nvPicPr>
      <xdr:blipFill>
        <a:blip xmlns:r="http://schemas.openxmlformats.org/officeDocument/2006/relationships" r:embed="rId1"/>
        <a:stretch>
          <a:fillRect/>
        </a:stretch>
      </xdr:blipFill>
      <xdr:spPr>
        <a:xfrm>
          <a:off x="5981700" y="2362200"/>
          <a:ext cx="3266667" cy="51428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83820</xdr:colOff>
      <xdr:row>14</xdr:row>
      <xdr:rowOff>60960</xdr:rowOff>
    </xdr:from>
    <xdr:to>
      <xdr:col>8</xdr:col>
      <xdr:colOff>20666</xdr:colOff>
      <xdr:row>16</xdr:row>
      <xdr:rowOff>28533</xdr:rowOff>
    </xdr:to>
    <xdr:pic>
      <xdr:nvPicPr>
        <xdr:cNvPr id="2" name="Grafik 1">
          <a:extLst>
            <a:ext uri="{FF2B5EF4-FFF2-40B4-BE49-F238E27FC236}">
              <a16:creationId xmlns:a16="http://schemas.microsoft.com/office/drawing/2014/main" id="{8E87D1C2-74E9-4330-A566-90B67300F291}"/>
            </a:ext>
          </a:extLst>
        </xdr:cNvPr>
        <xdr:cNvPicPr>
          <a:picLocks noChangeAspect="1"/>
        </xdr:cNvPicPr>
      </xdr:nvPicPr>
      <xdr:blipFill>
        <a:blip xmlns:r="http://schemas.openxmlformats.org/officeDocument/2006/relationships" r:embed="rId1"/>
        <a:stretch>
          <a:fillRect/>
        </a:stretch>
      </xdr:blipFill>
      <xdr:spPr>
        <a:xfrm>
          <a:off x="4551045" y="2918460"/>
          <a:ext cx="2222846" cy="3485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121920</xdr:colOff>
      <xdr:row>14</xdr:row>
      <xdr:rowOff>106681</xdr:rowOff>
    </xdr:from>
    <xdr:to>
      <xdr:col>17</xdr:col>
      <xdr:colOff>420398</xdr:colOff>
      <xdr:row>16</xdr:row>
      <xdr:rowOff>144781</xdr:rowOff>
    </xdr:to>
    <xdr:pic>
      <xdr:nvPicPr>
        <xdr:cNvPr id="2" name="Grafik 1">
          <a:extLst>
            <a:ext uri="{FF2B5EF4-FFF2-40B4-BE49-F238E27FC236}">
              <a16:creationId xmlns:a16="http://schemas.microsoft.com/office/drawing/2014/main" id="{2F0268A4-2104-439C-AA81-5B03E77C78C6}"/>
            </a:ext>
          </a:extLst>
        </xdr:cNvPr>
        <xdr:cNvPicPr>
          <a:picLocks noChangeAspect="1"/>
        </xdr:cNvPicPr>
      </xdr:nvPicPr>
      <xdr:blipFill>
        <a:blip xmlns:r="http://schemas.openxmlformats.org/officeDocument/2006/relationships" r:embed="rId1"/>
        <a:stretch>
          <a:fillRect/>
        </a:stretch>
      </xdr:blipFill>
      <xdr:spPr>
        <a:xfrm>
          <a:off x="6637020" y="2964181"/>
          <a:ext cx="7918478" cy="4191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76200</xdr:colOff>
      <xdr:row>16</xdr:row>
      <xdr:rowOff>68580</xdr:rowOff>
    </xdr:from>
    <xdr:to>
      <xdr:col>11</xdr:col>
      <xdr:colOff>449137</xdr:colOff>
      <xdr:row>18</xdr:row>
      <xdr:rowOff>17106</xdr:rowOff>
    </xdr:to>
    <xdr:pic>
      <xdr:nvPicPr>
        <xdr:cNvPr id="2" name="Grafik 1">
          <a:extLst>
            <a:ext uri="{FF2B5EF4-FFF2-40B4-BE49-F238E27FC236}">
              <a16:creationId xmlns:a16="http://schemas.microsoft.com/office/drawing/2014/main" id="{99BE4534-9BCE-46F4-9930-B24AC734B60F}"/>
            </a:ext>
          </a:extLst>
        </xdr:cNvPr>
        <xdr:cNvPicPr>
          <a:picLocks noChangeAspect="1"/>
        </xdr:cNvPicPr>
      </xdr:nvPicPr>
      <xdr:blipFill>
        <a:blip xmlns:r="http://schemas.openxmlformats.org/officeDocument/2006/relationships" r:embed="rId1"/>
        <a:stretch>
          <a:fillRect/>
        </a:stretch>
      </xdr:blipFill>
      <xdr:spPr>
        <a:xfrm>
          <a:off x="6067425" y="3307080"/>
          <a:ext cx="3420937" cy="329526"/>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8400E-2B17-4451-A47E-6193C3B9864B}">
  <sheetPr>
    <tabColor rgb="FF9999FD"/>
  </sheetPr>
  <dimension ref="B2:P49"/>
  <sheetViews>
    <sheetView tabSelected="1" zoomScaleNormal="100" workbookViewId="0">
      <selection activeCell="B28" sqref="B28"/>
    </sheetView>
  </sheetViews>
  <sheetFormatPr baseColWidth="10" defaultRowHeight="15" x14ac:dyDescent="0.25"/>
  <cols>
    <col min="2" max="2" width="15.85546875" customWidth="1"/>
    <col min="3" max="3" width="14.5703125" customWidth="1"/>
    <col min="4" max="4" width="13.85546875" customWidth="1"/>
  </cols>
  <sheetData>
    <row r="2" spans="2:16" x14ac:dyDescent="0.25">
      <c r="B2" s="5" t="s">
        <v>12</v>
      </c>
      <c r="C2" s="11" t="s">
        <v>39</v>
      </c>
      <c r="D2" s="10" t="s">
        <v>38</v>
      </c>
    </row>
    <row r="3" spans="2:16" x14ac:dyDescent="0.25">
      <c r="B3" s="7" t="s">
        <v>37</v>
      </c>
      <c r="C3" s="9">
        <v>13</v>
      </c>
      <c r="D3" s="8" t="s">
        <v>20</v>
      </c>
    </row>
    <row r="4" spans="2:16" x14ac:dyDescent="0.25">
      <c r="B4" s="7" t="s">
        <v>36</v>
      </c>
      <c r="C4" s="9">
        <v>17</v>
      </c>
      <c r="D4" s="8" t="s">
        <v>26</v>
      </c>
    </row>
    <row r="5" spans="2:16" x14ac:dyDescent="0.25">
      <c r="B5" s="7" t="s">
        <v>35</v>
      </c>
      <c r="C5" s="9">
        <v>13</v>
      </c>
      <c r="D5" s="8" t="s">
        <v>25</v>
      </c>
    </row>
    <row r="6" spans="2:16" x14ac:dyDescent="0.25">
      <c r="B6" s="7" t="s">
        <v>35</v>
      </c>
      <c r="C6" s="9">
        <v>15</v>
      </c>
      <c r="D6" s="8" t="s">
        <v>20</v>
      </c>
    </row>
    <row r="7" spans="2:16" x14ac:dyDescent="0.25">
      <c r="B7" s="7" t="s">
        <v>34</v>
      </c>
      <c r="C7" s="9">
        <v>14</v>
      </c>
      <c r="D7" s="8" t="s">
        <v>26</v>
      </c>
    </row>
    <row r="8" spans="2:16" x14ac:dyDescent="0.25">
      <c r="B8" s="7" t="s">
        <v>33</v>
      </c>
      <c r="C8" s="9">
        <v>12</v>
      </c>
      <c r="D8" s="8" t="s">
        <v>26</v>
      </c>
    </row>
    <row r="9" spans="2:16" x14ac:dyDescent="0.25">
      <c r="B9" s="7" t="s">
        <v>32</v>
      </c>
      <c r="C9" s="9">
        <v>10</v>
      </c>
      <c r="D9" s="8" t="s">
        <v>26</v>
      </c>
    </row>
    <row r="10" spans="2:16" x14ac:dyDescent="0.25">
      <c r="B10" s="7" t="s">
        <v>32</v>
      </c>
      <c r="C10" s="9">
        <v>12</v>
      </c>
      <c r="D10" s="8" t="s">
        <v>25</v>
      </c>
    </row>
    <row r="11" spans="2:16" x14ac:dyDescent="0.25">
      <c r="B11" s="7" t="s">
        <v>31</v>
      </c>
      <c r="C11" s="9">
        <v>17</v>
      </c>
      <c r="D11" s="8" t="s">
        <v>23</v>
      </c>
    </row>
    <row r="12" spans="2:16" x14ac:dyDescent="0.25">
      <c r="B12" s="7" t="s">
        <v>30</v>
      </c>
      <c r="C12" s="9">
        <v>20</v>
      </c>
      <c r="D12" s="8" t="s">
        <v>23</v>
      </c>
    </row>
    <row r="13" spans="2:16" x14ac:dyDescent="0.25">
      <c r="B13" s="7" t="s">
        <v>29</v>
      </c>
      <c r="C13" s="9">
        <v>13</v>
      </c>
      <c r="D13" s="8" t="s">
        <v>25</v>
      </c>
    </row>
    <row r="14" spans="2:16" x14ac:dyDescent="0.25">
      <c r="B14" s="7" t="s">
        <v>28</v>
      </c>
      <c r="C14" s="9">
        <v>20</v>
      </c>
      <c r="D14" s="8" t="s">
        <v>20</v>
      </c>
    </row>
    <row r="15" spans="2:16" x14ac:dyDescent="0.25">
      <c r="B15" s="7" t="s">
        <v>27</v>
      </c>
      <c r="C15" s="9">
        <v>11</v>
      </c>
      <c r="D15" s="8" t="s">
        <v>26</v>
      </c>
      <c r="I15" s="21" t="s">
        <v>46</v>
      </c>
      <c r="J15" s="21"/>
      <c r="K15" s="21"/>
      <c r="L15" s="21"/>
      <c r="M15" s="21"/>
      <c r="N15" s="21"/>
      <c r="O15" s="21"/>
      <c r="P15" s="21"/>
    </row>
    <row r="16" spans="2:16" x14ac:dyDescent="0.25">
      <c r="B16" s="7" t="s">
        <v>24</v>
      </c>
      <c r="C16" s="9">
        <v>10</v>
      </c>
      <c r="D16" s="8" t="s">
        <v>25</v>
      </c>
      <c r="I16" s="21" t="s">
        <v>47</v>
      </c>
      <c r="J16" s="21"/>
      <c r="K16" s="21"/>
      <c r="L16" s="21"/>
      <c r="M16" s="21"/>
      <c r="N16" s="21"/>
      <c r="O16" s="21"/>
      <c r="P16" s="21"/>
    </row>
    <row r="17" spans="2:16" x14ac:dyDescent="0.25">
      <c r="B17" s="7" t="s">
        <v>24</v>
      </c>
      <c r="C17" s="9">
        <v>15</v>
      </c>
      <c r="D17" s="8" t="s">
        <v>23</v>
      </c>
      <c r="I17" s="21" t="s">
        <v>48</v>
      </c>
      <c r="J17" s="21"/>
      <c r="K17" s="21"/>
      <c r="L17" s="21"/>
      <c r="M17" s="21"/>
      <c r="N17" s="21"/>
      <c r="O17" s="21"/>
      <c r="P17" s="21"/>
    </row>
    <row r="18" spans="2:16" x14ac:dyDescent="0.25">
      <c r="B18" s="7" t="s">
        <v>22</v>
      </c>
      <c r="C18" s="9">
        <v>11</v>
      </c>
      <c r="D18" s="8" t="s">
        <v>20</v>
      </c>
      <c r="I18" s="21"/>
      <c r="J18" s="21"/>
      <c r="K18" s="21"/>
      <c r="L18" s="21"/>
      <c r="M18" s="21"/>
      <c r="N18" s="21"/>
      <c r="O18" s="21"/>
      <c r="P18" s="21"/>
    </row>
    <row r="19" spans="2:16" x14ac:dyDescent="0.25">
      <c r="B19" s="7" t="s">
        <v>21</v>
      </c>
      <c r="C19" s="9">
        <v>13</v>
      </c>
      <c r="D19" s="8" t="s">
        <v>20</v>
      </c>
      <c r="I19" s="21"/>
      <c r="J19" s="21"/>
      <c r="K19" s="21"/>
      <c r="L19" s="21"/>
      <c r="M19" s="21"/>
      <c r="N19" s="21"/>
      <c r="O19" s="21"/>
      <c r="P19" s="21"/>
    </row>
    <row r="20" spans="2:16" x14ac:dyDescent="0.25">
      <c r="I20" s="21"/>
      <c r="J20" s="21"/>
      <c r="K20" s="21"/>
      <c r="L20" s="21"/>
      <c r="M20" s="21"/>
      <c r="N20" s="21"/>
      <c r="O20" s="21"/>
      <c r="P20" s="21"/>
    </row>
    <row r="21" spans="2:16" x14ac:dyDescent="0.25">
      <c r="B21" s="7" t="s">
        <v>45</v>
      </c>
      <c r="D21" s="16">
        <f>SUM(C3:C19)</f>
        <v>236</v>
      </c>
      <c r="I21" s="21"/>
      <c r="J21" s="21"/>
      <c r="K21" s="21"/>
      <c r="L21" s="21"/>
      <c r="M21" s="21"/>
      <c r="N21" s="21"/>
      <c r="O21" s="21"/>
      <c r="P21" s="21"/>
    </row>
    <row r="22" spans="2:16" x14ac:dyDescent="0.25">
      <c r="B22" s="7" t="s">
        <v>19</v>
      </c>
      <c r="D22" s="17">
        <f>SUMIF(D$3:D$19,"Bern",C$3:C$19)</f>
        <v>72</v>
      </c>
      <c r="I22" s="21"/>
      <c r="J22" s="21"/>
      <c r="K22" s="21"/>
      <c r="L22" s="21"/>
      <c r="M22" s="21"/>
      <c r="N22" s="21"/>
      <c r="O22" s="21"/>
      <c r="P22" s="21"/>
    </row>
    <row r="23" spans="2:16" x14ac:dyDescent="0.25">
      <c r="B23" s="7" t="s">
        <v>18</v>
      </c>
      <c r="D23" s="18">
        <f>SUMIF(D$3:D$19,"Thun",C$3:C$19)</f>
        <v>64</v>
      </c>
      <c r="I23" s="21"/>
      <c r="J23" s="21"/>
      <c r="K23" s="21"/>
      <c r="L23" s="21"/>
      <c r="M23" s="21"/>
      <c r="N23" s="21"/>
      <c r="O23" s="21"/>
      <c r="P23" s="21"/>
    </row>
    <row r="24" spans="2:16" x14ac:dyDescent="0.25">
      <c r="B24" s="7" t="s">
        <v>17</v>
      </c>
      <c r="D24" s="19">
        <f>SUMIF(D$3:D$19,"Spiez",C$3:C$19)</f>
        <v>48</v>
      </c>
      <c r="I24" s="21"/>
      <c r="J24" s="21"/>
      <c r="K24" s="21"/>
      <c r="L24" s="21"/>
      <c r="M24" s="21"/>
      <c r="N24" s="21"/>
      <c r="O24" s="21"/>
      <c r="P24" s="21"/>
    </row>
    <row r="25" spans="2:16" x14ac:dyDescent="0.25">
      <c r="B25" s="7" t="s">
        <v>16</v>
      </c>
      <c r="D25" s="20">
        <f>SUMIF(D$3:D$19,"Interlaken",C$3:C$19)</f>
        <v>52</v>
      </c>
      <c r="I25" s="21"/>
      <c r="J25" s="21"/>
      <c r="K25" s="21"/>
      <c r="L25" s="21"/>
      <c r="M25" s="21"/>
      <c r="N25" s="21"/>
      <c r="O25" s="21"/>
      <c r="P25" s="21"/>
    </row>
    <row r="26" spans="2:16" x14ac:dyDescent="0.25">
      <c r="I26" s="21"/>
      <c r="J26" s="21"/>
      <c r="K26" s="21"/>
      <c r="L26" s="21"/>
      <c r="M26" s="21"/>
      <c r="N26" s="21"/>
      <c r="O26" s="21"/>
      <c r="P26" s="21"/>
    </row>
    <row r="27" spans="2:16" x14ac:dyDescent="0.25">
      <c r="I27" s="21"/>
      <c r="J27" s="21"/>
      <c r="K27" s="21"/>
      <c r="L27" s="21"/>
      <c r="M27" s="21"/>
      <c r="N27" s="21"/>
      <c r="O27" s="21"/>
      <c r="P27" s="21"/>
    </row>
    <row r="28" spans="2:16" x14ac:dyDescent="0.25">
      <c r="I28" s="21"/>
      <c r="J28" s="21"/>
      <c r="K28" s="21"/>
      <c r="L28" s="21"/>
      <c r="M28" s="21"/>
      <c r="N28" s="21"/>
      <c r="O28" s="21"/>
      <c r="P28" s="21"/>
    </row>
    <row r="29" spans="2:16" x14ac:dyDescent="0.25">
      <c r="I29" s="21"/>
      <c r="J29" s="21"/>
      <c r="K29" s="21"/>
      <c r="L29" s="21"/>
      <c r="M29" s="21"/>
      <c r="N29" s="21"/>
      <c r="O29" s="21"/>
      <c r="P29" s="21"/>
    </row>
    <row r="30" spans="2:16" x14ac:dyDescent="0.25">
      <c r="I30" s="21"/>
      <c r="J30" s="21"/>
      <c r="K30" s="21"/>
      <c r="L30" s="21"/>
      <c r="M30" s="21"/>
      <c r="N30" s="21"/>
      <c r="O30" s="21"/>
      <c r="P30" s="21"/>
    </row>
    <row r="31" spans="2:16" x14ac:dyDescent="0.25">
      <c r="I31" s="21"/>
      <c r="J31" s="21"/>
      <c r="K31" s="21"/>
      <c r="L31" s="21"/>
      <c r="M31" s="21"/>
      <c r="N31" s="21"/>
      <c r="O31" s="21"/>
      <c r="P31" s="21"/>
    </row>
    <row r="32" spans="2:16" x14ac:dyDescent="0.25">
      <c r="I32" s="21"/>
      <c r="J32" s="21"/>
      <c r="K32" s="21"/>
      <c r="L32" s="21"/>
      <c r="M32" s="21"/>
      <c r="N32" s="21"/>
      <c r="O32" s="21"/>
      <c r="P32" s="21"/>
    </row>
    <row r="33" spans="9:16" x14ac:dyDescent="0.25">
      <c r="I33" s="21"/>
      <c r="J33" s="21"/>
      <c r="K33" s="21"/>
      <c r="L33" s="21"/>
      <c r="M33" s="21"/>
      <c r="N33" s="21"/>
      <c r="O33" s="21"/>
      <c r="P33" s="21"/>
    </row>
    <row r="34" spans="9:16" x14ac:dyDescent="0.25">
      <c r="I34" s="21"/>
      <c r="J34" s="21"/>
      <c r="K34" s="21"/>
      <c r="L34" s="21"/>
      <c r="M34" s="21"/>
      <c r="N34" s="21"/>
      <c r="O34" s="21"/>
      <c r="P34" s="21"/>
    </row>
    <row r="35" spans="9:16" x14ac:dyDescent="0.25">
      <c r="I35" s="21"/>
      <c r="J35" s="21"/>
      <c r="K35" s="21"/>
      <c r="L35" s="21"/>
      <c r="M35" s="21"/>
      <c r="N35" s="21"/>
      <c r="O35" s="21"/>
      <c r="P35" s="21"/>
    </row>
    <row r="36" spans="9:16" x14ac:dyDescent="0.25">
      <c r="I36" s="21"/>
      <c r="J36" s="21"/>
      <c r="K36" s="21"/>
      <c r="L36" s="21"/>
      <c r="M36" s="21"/>
      <c r="N36" s="21"/>
      <c r="O36" s="21"/>
      <c r="P36" s="21"/>
    </row>
    <row r="37" spans="9:16" x14ac:dyDescent="0.25">
      <c r="I37" s="21"/>
      <c r="J37" s="21"/>
      <c r="K37" s="21"/>
      <c r="L37" s="21"/>
      <c r="M37" s="21"/>
      <c r="N37" s="21"/>
      <c r="O37" s="21"/>
      <c r="P37" s="21"/>
    </row>
    <row r="38" spans="9:16" x14ac:dyDescent="0.25">
      <c r="I38" s="21"/>
      <c r="J38" s="21"/>
      <c r="K38" s="21"/>
      <c r="L38" s="21"/>
      <c r="M38" s="21"/>
      <c r="N38" s="21"/>
      <c r="O38" s="21"/>
      <c r="P38" s="21"/>
    </row>
    <row r="39" spans="9:16" x14ac:dyDescent="0.25">
      <c r="I39" s="21"/>
      <c r="J39" s="21"/>
      <c r="K39" s="21"/>
      <c r="L39" s="21"/>
      <c r="M39" s="21"/>
      <c r="N39" s="21"/>
      <c r="O39" s="21"/>
      <c r="P39" s="21"/>
    </row>
    <row r="40" spans="9:16" x14ac:dyDescent="0.25">
      <c r="I40" s="21"/>
      <c r="J40" s="21"/>
      <c r="K40" s="21"/>
      <c r="L40" s="21"/>
      <c r="M40" s="21"/>
      <c r="N40" s="21"/>
      <c r="O40" s="21"/>
      <c r="P40" s="21"/>
    </row>
    <row r="41" spans="9:16" x14ac:dyDescent="0.25">
      <c r="I41" s="21" t="s">
        <v>49</v>
      </c>
      <c r="J41" s="21"/>
      <c r="K41" s="21"/>
      <c r="L41" s="21"/>
      <c r="M41" s="21"/>
      <c r="N41" s="21"/>
      <c r="O41" s="21"/>
      <c r="P41" s="21"/>
    </row>
    <row r="42" spans="9:16" x14ac:dyDescent="0.25">
      <c r="I42" s="21" t="s">
        <v>50</v>
      </c>
      <c r="J42" s="21"/>
      <c r="K42" s="21"/>
      <c r="L42" s="21"/>
      <c r="M42" s="21"/>
      <c r="N42" s="21"/>
      <c r="O42" s="21"/>
      <c r="P42" s="21"/>
    </row>
    <row r="43" spans="9:16" x14ac:dyDescent="0.25">
      <c r="I43" s="21" t="s">
        <v>51</v>
      </c>
      <c r="J43" s="21"/>
      <c r="K43" s="21"/>
      <c r="L43" s="21"/>
      <c r="M43" s="21"/>
      <c r="N43" s="21"/>
      <c r="O43" s="21"/>
      <c r="P43" s="21"/>
    </row>
    <row r="44" spans="9:16" x14ac:dyDescent="0.25">
      <c r="I44" s="21" t="s">
        <v>52</v>
      </c>
      <c r="J44" s="21"/>
      <c r="K44" s="21"/>
      <c r="L44" s="21"/>
      <c r="M44" s="21"/>
      <c r="N44" s="21"/>
      <c r="O44" s="21"/>
      <c r="P44" s="21"/>
    </row>
    <row r="45" spans="9:16" x14ac:dyDescent="0.25">
      <c r="I45" s="21"/>
      <c r="J45" s="21"/>
      <c r="K45" s="21"/>
      <c r="L45" s="21"/>
      <c r="M45" s="21"/>
      <c r="N45" s="21"/>
      <c r="O45" s="21"/>
      <c r="P45" s="21"/>
    </row>
    <row r="46" spans="9:16" x14ac:dyDescent="0.25">
      <c r="I46" s="21" t="s">
        <v>53</v>
      </c>
      <c r="J46" s="21"/>
      <c r="K46" s="21"/>
      <c r="L46" s="21"/>
      <c r="M46" s="21"/>
      <c r="N46" s="21"/>
      <c r="O46" s="21"/>
      <c r="P46" s="21"/>
    </row>
    <row r="47" spans="9:16" x14ac:dyDescent="0.25">
      <c r="I47" s="21" t="s">
        <v>54</v>
      </c>
      <c r="J47" s="21"/>
      <c r="K47" s="21"/>
      <c r="L47" s="21"/>
      <c r="M47" s="21"/>
      <c r="N47" s="21"/>
      <c r="O47" s="21"/>
      <c r="P47" s="21"/>
    </row>
    <row r="48" spans="9:16" x14ac:dyDescent="0.25">
      <c r="I48" s="21" t="s">
        <v>55</v>
      </c>
      <c r="J48" s="21"/>
      <c r="K48" s="21"/>
      <c r="L48" s="21"/>
      <c r="M48" s="21"/>
      <c r="N48" s="21"/>
      <c r="O48" s="21"/>
      <c r="P48" s="21"/>
    </row>
    <row r="49" spans="9:16" x14ac:dyDescent="0.25">
      <c r="I49" s="21"/>
      <c r="J49" s="21"/>
      <c r="K49" s="21"/>
      <c r="L49" s="21"/>
      <c r="M49" s="21"/>
      <c r="N49" s="21"/>
      <c r="O49" s="21"/>
      <c r="P49" s="21"/>
    </row>
  </sheetData>
  <pageMargins left="0.7" right="0.7" top="0.75" bottom="0.75" header="0.3" footer="0.3"/>
  <pageSetup paperSize="0" orientation="portrait" horizontalDpi="0" verticalDpi="0" copie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99FD"/>
  </sheetPr>
  <dimension ref="B2:C14"/>
  <sheetViews>
    <sheetView workbookViewId="0">
      <selection activeCell="C13" sqref="C13"/>
    </sheetView>
  </sheetViews>
  <sheetFormatPr baseColWidth="10" defaultRowHeight="15" x14ac:dyDescent="0.25"/>
  <cols>
    <col min="2" max="2" width="15.85546875" customWidth="1"/>
  </cols>
  <sheetData>
    <row r="2" spans="2:3" x14ac:dyDescent="0.25">
      <c r="B2" s="5" t="s">
        <v>12</v>
      </c>
      <c r="C2" s="4" t="s">
        <v>11</v>
      </c>
    </row>
    <row r="3" spans="2:3" x14ac:dyDescent="0.25">
      <c r="B3" t="s">
        <v>10</v>
      </c>
      <c r="C3">
        <v>30</v>
      </c>
    </row>
    <row r="4" spans="2:3" x14ac:dyDescent="0.25">
      <c r="B4" t="s">
        <v>9</v>
      </c>
      <c r="C4">
        <v>100</v>
      </c>
    </row>
    <row r="5" spans="2:3" x14ac:dyDescent="0.25">
      <c r="B5" t="s">
        <v>8</v>
      </c>
      <c r="C5">
        <v>100</v>
      </c>
    </row>
    <row r="6" spans="2:3" x14ac:dyDescent="0.25">
      <c r="B6" t="s">
        <v>7</v>
      </c>
      <c r="C6">
        <v>30</v>
      </c>
    </row>
    <row r="7" spans="2:3" x14ac:dyDescent="0.25">
      <c r="B7" t="s">
        <v>6</v>
      </c>
      <c r="C7">
        <v>100</v>
      </c>
    </row>
    <row r="8" spans="2:3" x14ac:dyDescent="0.25">
      <c r="B8" t="s">
        <v>5</v>
      </c>
      <c r="C8">
        <v>30</v>
      </c>
    </row>
    <row r="9" spans="2:3" x14ac:dyDescent="0.25">
      <c r="B9" t="s">
        <v>4</v>
      </c>
      <c r="C9">
        <v>30</v>
      </c>
    </row>
    <row r="10" spans="2:3" x14ac:dyDescent="0.25">
      <c r="B10" t="s">
        <v>3</v>
      </c>
      <c r="C10">
        <v>100</v>
      </c>
    </row>
    <row r="12" spans="2:3" x14ac:dyDescent="0.25">
      <c r="B12" t="s">
        <v>2</v>
      </c>
      <c r="C12" s="3">
        <f>SUM(C3:C10)</f>
        <v>520</v>
      </c>
    </row>
    <row r="13" spans="2:3" x14ac:dyDescent="0.25">
      <c r="B13" t="s">
        <v>1</v>
      </c>
      <c r="C13" s="2">
        <f>SUMIF(C3:C10,30)</f>
        <v>120</v>
      </c>
    </row>
    <row r="14" spans="2:3" x14ac:dyDescent="0.25">
      <c r="B14" t="s">
        <v>0</v>
      </c>
      <c r="C14" s="1">
        <f>SUMIF(C3:C10,100)</f>
        <v>400</v>
      </c>
    </row>
  </sheetData>
  <pageMargins left="0.7" right="0.7" top="0.75" bottom="0.75" header="0.3" footer="0.3"/>
  <pageSetup paperSize="0" orientation="portrait" horizontalDpi="0" verticalDpi="0" copie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99FD"/>
  </sheetPr>
  <dimension ref="B2:P49"/>
  <sheetViews>
    <sheetView zoomScale="115" zoomScaleNormal="115" workbookViewId="0">
      <selection activeCell="D42" sqref="D42"/>
    </sheetView>
  </sheetViews>
  <sheetFormatPr baseColWidth="10" defaultRowHeight="15" x14ac:dyDescent="0.25"/>
  <cols>
    <col min="2" max="2" width="15.85546875" customWidth="1"/>
  </cols>
  <sheetData>
    <row r="2" spans="2:16" x14ac:dyDescent="0.25">
      <c r="B2" s="5" t="s">
        <v>12</v>
      </c>
      <c r="C2" s="5" t="s">
        <v>15</v>
      </c>
      <c r="D2" s="4" t="s">
        <v>11</v>
      </c>
    </row>
    <row r="3" spans="2:16" x14ac:dyDescent="0.25">
      <c r="B3" t="s">
        <v>10</v>
      </c>
      <c r="C3" t="s">
        <v>14</v>
      </c>
      <c r="D3">
        <v>30</v>
      </c>
    </row>
    <row r="4" spans="2:16" x14ac:dyDescent="0.25">
      <c r="B4" t="s">
        <v>9</v>
      </c>
      <c r="C4" t="s">
        <v>13</v>
      </c>
      <c r="D4">
        <v>120</v>
      </c>
    </row>
    <row r="5" spans="2:16" x14ac:dyDescent="0.25">
      <c r="B5" t="s">
        <v>8</v>
      </c>
      <c r="C5" t="s">
        <v>13</v>
      </c>
      <c r="D5">
        <v>100</v>
      </c>
    </row>
    <row r="6" spans="2:16" x14ac:dyDescent="0.25">
      <c r="B6" t="s">
        <v>7</v>
      </c>
      <c r="C6" t="s">
        <v>14</v>
      </c>
      <c r="D6">
        <v>30</v>
      </c>
    </row>
    <row r="7" spans="2:16" x14ac:dyDescent="0.25">
      <c r="B7" t="s">
        <v>6</v>
      </c>
      <c r="C7" t="s">
        <v>14</v>
      </c>
      <c r="D7">
        <v>100</v>
      </c>
    </row>
    <row r="8" spans="2:16" x14ac:dyDescent="0.25">
      <c r="B8" t="s">
        <v>5</v>
      </c>
      <c r="C8" t="s">
        <v>14</v>
      </c>
      <c r="D8">
        <v>30</v>
      </c>
    </row>
    <row r="9" spans="2:16" x14ac:dyDescent="0.25">
      <c r="B9" t="s">
        <v>4</v>
      </c>
      <c r="C9" t="s">
        <v>14</v>
      </c>
      <c r="D9">
        <v>30</v>
      </c>
    </row>
    <row r="10" spans="2:16" x14ac:dyDescent="0.25">
      <c r="B10" t="s">
        <v>3</v>
      </c>
      <c r="C10" t="s">
        <v>13</v>
      </c>
      <c r="D10">
        <v>100</v>
      </c>
      <c r="K10" s="21" t="s">
        <v>56</v>
      </c>
      <c r="L10" s="21"/>
      <c r="M10" s="21"/>
      <c r="N10" s="21"/>
      <c r="O10" s="21"/>
      <c r="P10" s="21"/>
    </row>
    <row r="11" spans="2:16" x14ac:dyDescent="0.25">
      <c r="K11" s="21" t="s">
        <v>57</v>
      </c>
      <c r="L11" s="21"/>
      <c r="M11" s="21"/>
      <c r="N11" s="21"/>
      <c r="O11" s="21"/>
      <c r="P11" s="21"/>
    </row>
    <row r="12" spans="2:16" x14ac:dyDescent="0.25">
      <c r="B12" t="s">
        <v>2</v>
      </c>
      <c r="C12" s="3">
        <f>SUM(D3:D10)</f>
        <v>540</v>
      </c>
      <c r="K12" s="21" t="s">
        <v>58</v>
      </c>
      <c r="L12" s="21"/>
      <c r="M12" s="21"/>
      <c r="N12" s="21"/>
      <c r="O12" s="21"/>
      <c r="P12" s="21"/>
    </row>
    <row r="13" spans="2:16" x14ac:dyDescent="0.25">
      <c r="B13" t="s">
        <v>1</v>
      </c>
      <c r="C13" s="2">
        <f>SUMIF(C3:C10,"passiv",D3:D10)</f>
        <v>220</v>
      </c>
      <c r="K13" s="21"/>
      <c r="L13" s="21"/>
      <c r="M13" s="21"/>
      <c r="N13" s="21"/>
      <c r="O13" s="21"/>
      <c r="P13" s="21"/>
    </row>
    <row r="14" spans="2:16" x14ac:dyDescent="0.25">
      <c r="B14" t="s">
        <v>0</v>
      </c>
      <c r="C14" s="1">
        <f>SUMIF(C3:C10,"aktiv",D3:D10)</f>
        <v>320</v>
      </c>
      <c r="K14" s="21" t="s">
        <v>59</v>
      </c>
      <c r="L14" s="21"/>
      <c r="M14" s="21"/>
      <c r="N14" s="21"/>
      <c r="O14" s="21"/>
      <c r="P14" s="21"/>
    </row>
    <row r="15" spans="2:16" x14ac:dyDescent="0.25">
      <c r="K15" s="21" t="s">
        <v>60</v>
      </c>
      <c r="L15" s="21"/>
      <c r="M15" s="21"/>
      <c r="N15" s="21"/>
      <c r="O15" s="21"/>
      <c r="P15" s="21"/>
    </row>
    <row r="16" spans="2:16" x14ac:dyDescent="0.25">
      <c r="K16" s="21"/>
      <c r="L16" s="21"/>
      <c r="M16" s="21"/>
      <c r="N16" s="21"/>
      <c r="O16" s="21"/>
      <c r="P16" s="21"/>
    </row>
    <row r="17" spans="2:16" x14ac:dyDescent="0.25">
      <c r="K17" s="21" t="s">
        <v>61</v>
      </c>
      <c r="L17" s="21"/>
      <c r="M17" s="21"/>
      <c r="N17" s="21"/>
      <c r="O17" s="21"/>
      <c r="P17" s="21"/>
    </row>
    <row r="18" spans="2:16" x14ac:dyDescent="0.25">
      <c r="K18" s="21" t="s">
        <v>62</v>
      </c>
      <c r="L18" s="21"/>
      <c r="M18" s="21"/>
      <c r="N18" s="21"/>
      <c r="O18" s="21"/>
      <c r="P18" s="21"/>
    </row>
    <row r="19" spans="2:16" x14ac:dyDescent="0.25">
      <c r="K19" s="21"/>
      <c r="L19" s="21"/>
      <c r="M19" s="21"/>
      <c r="N19" s="21"/>
      <c r="O19" s="21"/>
      <c r="P19" s="21"/>
    </row>
    <row r="20" spans="2:16" x14ac:dyDescent="0.25">
      <c r="B20" s="5" t="s">
        <v>12</v>
      </c>
      <c r="D20" s="5" t="s">
        <v>15</v>
      </c>
      <c r="E20" s="4" t="s">
        <v>11</v>
      </c>
      <c r="K20" s="21" t="s">
        <v>63</v>
      </c>
      <c r="L20" s="21"/>
      <c r="M20" s="21"/>
      <c r="N20" s="21"/>
      <c r="O20" s="21"/>
      <c r="P20" s="21"/>
    </row>
    <row r="21" spans="2:16" x14ac:dyDescent="0.25">
      <c r="B21" t="s">
        <v>10</v>
      </c>
      <c r="D21" t="s">
        <v>14</v>
      </c>
      <c r="E21">
        <v>30</v>
      </c>
      <c r="K21" s="22"/>
      <c r="L21" s="21"/>
      <c r="M21" s="21"/>
      <c r="N21" s="21"/>
      <c r="O21" s="21"/>
      <c r="P21" s="21"/>
    </row>
    <row r="22" spans="2:16" x14ac:dyDescent="0.25">
      <c r="B22" t="s">
        <v>9</v>
      </c>
      <c r="D22" t="s">
        <v>13</v>
      </c>
      <c r="E22">
        <v>120</v>
      </c>
      <c r="K22" s="21"/>
      <c r="L22" s="21"/>
      <c r="M22" s="21"/>
      <c r="N22" s="21"/>
      <c r="O22" s="21"/>
      <c r="P22" s="21"/>
    </row>
    <row r="23" spans="2:16" x14ac:dyDescent="0.25">
      <c r="B23" t="s">
        <v>8</v>
      </c>
      <c r="D23" t="s">
        <v>13</v>
      </c>
      <c r="E23">
        <v>100</v>
      </c>
      <c r="K23" s="21"/>
      <c r="L23" s="21"/>
      <c r="M23" s="21"/>
      <c r="N23" s="21"/>
      <c r="O23" s="21"/>
      <c r="P23" s="21"/>
    </row>
    <row r="24" spans="2:16" x14ac:dyDescent="0.25">
      <c r="B24" t="s">
        <v>7</v>
      </c>
      <c r="D24" t="s">
        <v>14</v>
      </c>
      <c r="E24">
        <v>30</v>
      </c>
      <c r="K24" s="21"/>
      <c r="L24" s="21"/>
      <c r="M24" s="21"/>
      <c r="N24" s="21"/>
      <c r="O24" s="21"/>
      <c r="P24" s="21"/>
    </row>
    <row r="25" spans="2:16" x14ac:dyDescent="0.25">
      <c r="B25" t="s">
        <v>6</v>
      </c>
      <c r="D25" t="s">
        <v>14</v>
      </c>
      <c r="E25">
        <v>100</v>
      </c>
      <c r="K25" s="21"/>
      <c r="L25" s="21"/>
      <c r="M25" s="21"/>
      <c r="N25" s="21"/>
      <c r="O25" s="21"/>
      <c r="P25" s="21"/>
    </row>
    <row r="26" spans="2:16" x14ac:dyDescent="0.25">
      <c r="B26" t="s">
        <v>5</v>
      </c>
      <c r="D26" t="s">
        <v>14</v>
      </c>
      <c r="E26">
        <v>30</v>
      </c>
      <c r="K26" s="21" t="s">
        <v>64</v>
      </c>
      <c r="L26" s="21"/>
      <c r="M26" s="21"/>
      <c r="N26" s="21"/>
      <c r="O26" s="21"/>
      <c r="P26" s="21"/>
    </row>
    <row r="27" spans="2:16" x14ac:dyDescent="0.25">
      <c r="B27" t="s">
        <v>4</v>
      </c>
      <c r="D27" t="s">
        <v>14</v>
      </c>
      <c r="E27">
        <v>30</v>
      </c>
      <c r="K27" s="21" t="s">
        <v>65</v>
      </c>
      <c r="L27" s="21"/>
      <c r="M27" s="21"/>
      <c r="N27" s="21"/>
      <c r="O27" s="21"/>
      <c r="P27" s="21"/>
    </row>
    <row r="28" spans="2:16" x14ac:dyDescent="0.25">
      <c r="B28" t="s">
        <v>3</v>
      </c>
      <c r="D28" t="s">
        <v>13</v>
      </c>
      <c r="E28">
        <v>100</v>
      </c>
      <c r="K28" s="21" t="s">
        <v>66</v>
      </c>
      <c r="L28" s="21"/>
      <c r="M28" s="21"/>
      <c r="N28" s="21"/>
      <c r="O28" s="21"/>
      <c r="P28" s="21"/>
    </row>
    <row r="29" spans="2:16" x14ac:dyDescent="0.25">
      <c r="K29" s="21" t="s">
        <v>67</v>
      </c>
      <c r="L29" s="21"/>
      <c r="M29" s="21"/>
      <c r="N29" s="21"/>
      <c r="O29" s="21"/>
      <c r="P29" s="21"/>
    </row>
    <row r="30" spans="2:16" x14ac:dyDescent="0.25">
      <c r="B30" t="s">
        <v>2</v>
      </c>
      <c r="D30" s="3">
        <f>SUM(E21:E28)</f>
        <v>540</v>
      </c>
      <c r="K30" s="21"/>
      <c r="L30" s="21"/>
      <c r="M30" s="21"/>
      <c r="N30" s="21"/>
      <c r="O30" s="21"/>
      <c r="P30" s="21"/>
    </row>
    <row r="31" spans="2:16" x14ac:dyDescent="0.25">
      <c r="B31" s="23" t="s">
        <v>68</v>
      </c>
      <c r="C31" t="s">
        <v>14</v>
      </c>
      <c r="D31" s="2">
        <f>SUMIF(D21:D28,C31,E21:E28)</f>
        <v>220</v>
      </c>
      <c r="K31" s="21"/>
      <c r="L31" s="21"/>
      <c r="M31" s="21"/>
      <c r="N31" s="21"/>
      <c r="O31" s="21"/>
      <c r="P31" s="21"/>
    </row>
    <row r="32" spans="2:16" x14ac:dyDescent="0.25">
      <c r="B32" s="23" t="s">
        <v>68</v>
      </c>
      <c r="C32" t="s">
        <v>13</v>
      </c>
      <c r="D32" s="1">
        <f>SUMIF(D21:D28,C32,E21:E28)</f>
        <v>320</v>
      </c>
      <c r="K32" s="21"/>
      <c r="L32" s="21"/>
      <c r="M32" s="21"/>
      <c r="N32" s="21"/>
      <c r="O32" s="21"/>
      <c r="P32" s="21"/>
    </row>
    <row r="33" spans="11:16" x14ac:dyDescent="0.25">
      <c r="K33" s="21"/>
      <c r="L33" s="21"/>
      <c r="M33" s="21"/>
      <c r="N33" s="21"/>
      <c r="O33" s="21"/>
      <c r="P33" s="21"/>
    </row>
    <row r="34" spans="11:16" x14ac:dyDescent="0.25">
      <c r="K34" s="21" t="s">
        <v>69</v>
      </c>
      <c r="L34" s="21"/>
      <c r="M34" s="21"/>
      <c r="N34" s="21"/>
      <c r="O34" s="21"/>
      <c r="P34" s="21"/>
    </row>
    <row r="35" spans="11:16" x14ac:dyDescent="0.25">
      <c r="K35" s="21" t="s">
        <v>70</v>
      </c>
      <c r="L35" s="21"/>
      <c r="M35" s="21"/>
      <c r="N35" s="21"/>
      <c r="O35" s="21"/>
      <c r="P35" s="21"/>
    </row>
    <row r="36" spans="11:16" x14ac:dyDescent="0.25">
      <c r="K36" s="21" t="s">
        <v>71</v>
      </c>
      <c r="L36" s="21"/>
      <c r="M36" s="21"/>
      <c r="N36" s="21"/>
      <c r="O36" s="21"/>
      <c r="P36" s="21"/>
    </row>
    <row r="37" spans="11:16" x14ac:dyDescent="0.25">
      <c r="K37" s="21"/>
      <c r="L37" s="21"/>
      <c r="M37" s="21"/>
      <c r="N37" s="21"/>
      <c r="O37" s="21"/>
      <c r="P37" s="21"/>
    </row>
    <row r="38" spans="11:16" x14ac:dyDescent="0.25">
      <c r="K38" s="21" t="s">
        <v>72</v>
      </c>
      <c r="L38" s="21"/>
      <c r="M38" s="21"/>
      <c r="N38" s="21"/>
      <c r="O38" s="21"/>
      <c r="P38" s="21"/>
    </row>
    <row r="39" spans="11:16" x14ac:dyDescent="0.25">
      <c r="K39" s="21" t="s">
        <v>73</v>
      </c>
      <c r="L39" s="21"/>
      <c r="M39" s="21"/>
      <c r="N39" s="21"/>
      <c r="O39" s="21"/>
      <c r="P39" s="21"/>
    </row>
    <row r="40" spans="11:16" x14ac:dyDescent="0.25">
      <c r="K40" s="21" t="s">
        <v>74</v>
      </c>
      <c r="L40" s="21"/>
      <c r="M40" s="21"/>
      <c r="N40" s="21"/>
      <c r="O40" s="21"/>
      <c r="P40" s="21"/>
    </row>
    <row r="41" spans="11:16" x14ac:dyDescent="0.25">
      <c r="K41" s="21"/>
      <c r="L41" s="21"/>
      <c r="M41" s="21"/>
      <c r="N41" s="21"/>
      <c r="O41" s="21"/>
      <c r="P41" s="21"/>
    </row>
    <row r="42" spans="11:16" x14ac:dyDescent="0.25">
      <c r="K42" s="21" t="s">
        <v>75</v>
      </c>
      <c r="L42" s="21"/>
      <c r="M42" s="21"/>
      <c r="N42" s="21"/>
      <c r="O42" s="21"/>
      <c r="P42" s="21"/>
    </row>
    <row r="43" spans="11:16" x14ac:dyDescent="0.25">
      <c r="K43" s="21"/>
      <c r="L43" s="21"/>
      <c r="M43" s="21"/>
      <c r="N43" s="21"/>
      <c r="O43" s="21"/>
      <c r="P43" s="21"/>
    </row>
    <row r="44" spans="11:16" x14ac:dyDescent="0.25">
      <c r="K44" s="21"/>
      <c r="L44" s="21"/>
      <c r="M44" s="21"/>
      <c r="N44" s="21"/>
      <c r="O44" s="21"/>
      <c r="P44" s="21"/>
    </row>
    <row r="45" spans="11:16" x14ac:dyDescent="0.25">
      <c r="K45" s="21"/>
      <c r="L45" s="21"/>
      <c r="M45" s="21"/>
      <c r="N45" s="21"/>
      <c r="O45" s="21"/>
      <c r="P45" s="21"/>
    </row>
    <row r="46" spans="11:16" x14ac:dyDescent="0.25">
      <c r="K46" s="21"/>
      <c r="L46" s="21"/>
      <c r="M46" s="21"/>
      <c r="N46" s="21"/>
      <c r="O46" s="21"/>
      <c r="P46" s="21"/>
    </row>
    <row r="47" spans="11:16" x14ac:dyDescent="0.25">
      <c r="K47" s="21" t="s">
        <v>76</v>
      </c>
      <c r="L47" s="21"/>
      <c r="M47" s="21"/>
      <c r="N47" s="21"/>
      <c r="O47" s="21"/>
      <c r="P47" s="21"/>
    </row>
    <row r="48" spans="11:16" x14ac:dyDescent="0.25">
      <c r="K48" s="21"/>
      <c r="L48" s="21"/>
      <c r="M48" s="21"/>
      <c r="N48" s="21"/>
      <c r="O48" s="21"/>
      <c r="P48" s="21"/>
    </row>
    <row r="49" spans="11:16" x14ac:dyDescent="0.25">
      <c r="K49" s="21" t="s">
        <v>77</v>
      </c>
      <c r="L49" s="21"/>
      <c r="M49" s="21"/>
      <c r="N49" s="21"/>
      <c r="O49" s="21"/>
      <c r="P49" s="21"/>
    </row>
  </sheetData>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C0CEE-16CE-4443-A8A1-F6A400769CD0}">
  <sheetPr>
    <tabColor rgb="FF9999FD"/>
  </sheetPr>
  <dimension ref="A1:L21"/>
  <sheetViews>
    <sheetView zoomScaleNormal="100" workbookViewId="0">
      <selection activeCell="B24" sqref="B24"/>
    </sheetView>
  </sheetViews>
  <sheetFormatPr baseColWidth="10" defaultRowHeight="15" x14ac:dyDescent="0.25"/>
  <cols>
    <col min="1" max="1" width="21.28515625" customWidth="1"/>
    <col min="2" max="2" width="21" customWidth="1"/>
  </cols>
  <sheetData>
    <row r="1" spans="1:12" ht="26.25" x14ac:dyDescent="0.4">
      <c r="A1" s="24" t="s">
        <v>78</v>
      </c>
      <c r="B1" s="25"/>
      <c r="C1" s="25"/>
      <c r="D1" s="25"/>
      <c r="E1" s="25"/>
      <c r="F1" s="25"/>
      <c r="G1" s="26" t="s">
        <v>79</v>
      </c>
    </row>
    <row r="2" spans="1:12" ht="15.75" x14ac:dyDescent="0.25">
      <c r="A2" s="27"/>
      <c r="B2" s="28"/>
      <c r="C2" s="28"/>
      <c r="D2" s="28"/>
      <c r="E2" s="28"/>
      <c r="F2" s="28"/>
      <c r="G2" s="29" t="s">
        <v>80</v>
      </c>
    </row>
    <row r="3" spans="1:12" ht="15.75" x14ac:dyDescent="0.25">
      <c r="A3" s="27"/>
      <c r="B3" s="28"/>
      <c r="C3" s="28"/>
      <c r="D3" s="28"/>
      <c r="E3" s="28"/>
      <c r="F3" s="28"/>
      <c r="G3" s="29" t="s">
        <v>81</v>
      </c>
    </row>
    <row r="4" spans="1:12" ht="16.5" thickBot="1" x14ac:dyDescent="0.3">
      <c r="A4" s="30" t="s">
        <v>82</v>
      </c>
      <c r="B4" s="31"/>
      <c r="C4" s="31"/>
      <c r="D4" s="31"/>
      <c r="E4" s="31"/>
      <c r="F4" s="31"/>
      <c r="G4" s="32"/>
    </row>
    <row r="5" spans="1:12" ht="15.75" x14ac:dyDescent="0.25">
      <c r="A5" s="33"/>
    </row>
    <row r="6" spans="1:12" x14ac:dyDescent="0.25">
      <c r="A6" t="s">
        <v>83</v>
      </c>
    </row>
    <row r="7" spans="1:12" x14ac:dyDescent="0.25">
      <c r="A7" t="s">
        <v>84</v>
      </c>
    </row>
    <row r="10" spans="1:12" x14ac:dyDescent="0.25">
      <c r="A10" s="5" t="s">
        <v>12</v>
      </c>
      <c r="B10" s="5" t="s">
        <v>85</v>
      </c>
      <c r="C10" s="4" t="s">
        <v>86</v>
      </c>
    </row>
    <row r="11" spans="1:12" x14ac:dyDescent="0.25">
      <c r="A11" t="s">
        <v>10</v>
      </c>
      <c r="B11" t="s">
        <v>87</v>
      </c>
      <c r="C11" t="s">
        <v>44</v>
      </c>
      <c r="G11" s="21" t="s">
        <v>88</v>
      </c>
      <c r="H11" s="21"/>
      <c r="I11" s="21"/>
      <c r="J11" s="21"/>
      <c r="K11" s="21"/>
      <c r="L11" s="21"/>
    </row>
    <row r="12" spans="1:12" x14ac:dyDescent="0.25">
      <c r="A12" t="s">
        <v>9</v>
      </c>
      <c r="B12" t="s">
        <v>89</v>
      </c>
      <c r="C12" t="s">
        <v>90</v>
      </c>
      <c r="G12" s="21"/>
      <c r="H12" s="21"/>
      <c r="I12" s="21"/>
      <c r="J12" s="21"/>
      <c r="K12" s="21"/>
      <c r="L12" s="21"/>
    </row>
    <row r="13" spans="1:12" x14ac:dyDescent="0.25">
      <c r="A13" t="s">
        <v>8</v>
      </c>
      <c r="B13" t="s">
        <v>91</v>
      </c>
      <c r="C13" t="s">
        <v>44</v>
      </c>
      <c r="G13" s="21"/>
      <c r="H13" s="21"/>
      <c r="I13" s="21"/>
      <c r="J13" s="21"/>
      <c r="K13" s="21"/>
      <c r="L13" s="21"/>
    </row>
    <row r="14" spans="1:12" x14ac:dyDescent="0.25">
      <c r="A14" t="s">
        <v>7</v>
      </c>
      <c r="B14" t="s">
        <v>92</v>
      </c>
      <c r="G14" s="21"/>
      <c r="H14" s="21"/>
      <c r="I14" s="21"/>
      <c r="J14" s="21"/>
      <c r="K14" s="21"/>
      <c r="L14" s="21"/>
    </row>
    <row r="15" spans="1:12" x14ac:dyDescent="0.25">
      <c r="A15" t="s">
        <v>6</v>
      </c>
      <c r="B15" t="s">
        <v>93</v>
      </c>
      <c r="G15" s="21"/>
      <c r="H15" s="21"/>
      <c r="I15" s="21"/>
      <c r="J15" s="21"/>
      <c r="K15" s="21"/>
      <c r="L15" s="21"/>
    </row>
    <row r="16" spans="1:12" x14ac:dyDescent="0.25">
      <c r="A16" t="s">
        <v>5</v>
      </c>
      <c r="B16" t="s">
        <v>94</v>
      </c>
      <c r="G16" s="21" t="s">
        <v>95</v>
      </c>
      <c r="H16" s="21"/>
      <c r="I16" s="21"/>
      <c r="J16" s="21"/>
      <c r="K16" s="21"/>
      <c r="L16" s="21"/>
    </row>
    <row r="17" spans="1:12" x14ac:dyDescent="0.25">
      <c r="A17" t="s">
        <v>4</v>
      </c>
      <c r="B17" t="s">
        <v>96</v>
      </c>
      <c r="C17" t="s">
        <v>44</v>
      </c>
      <c r="G17" s="34" t="s">
        <v>97</v>
      </c>
      <c r="H17" s="21"/>
      <c r="I17" s="21"/>
      <c r="J17" s="21"/>
      <c r="K17" s="21"/>
      <c r="L17" s="21"/>
    </row>
    <row r="18" spans="1:12" x14ac:dyDescent="0.25">
      <c r="A18" t="s">
        <v>3</v>
      </c>
      <c r="B18" t="s">
        <v>98</v>
      </c>
      <c r="G18" s="34" t="s">
        <v>99</v>
      </c>
      <c r="H18" s="21"/>
      <c r="I18" s="21"/>
      <c r="J18" s="21"/>
      <c r="K18" s="21"/>
      <c r="L18" s="21"/>
    </row>
    <row r="19" spans="1:12" x14ac:dyDescent="0.25">
      <c r="G19" s="21" t="s">
        <v>100</v>
      </c>
      <c r="H19" s="21"/>
      <c r="I19" s="21"/>
      <c r="J19" s="21"/>
      <c r="K19" s="21"/>
      <c r="L19" s="21"/>
    </row>
    <row r="20" spans="1:12" x14ac:dyDescent="0.25">
      <c r="A20" t="s">
        <v>101</v>
      </c>
      <c r="B20" s="35">
        <f>COUNTA(A11:A18)</f>
        <v>8</v>
      </c>
    </row>
    <row r="21" spans="1:12" x14ac:dyDescent="0.25">
      <c r="A21" t="s">
        <v>102</v>
      </c>
      <c r="B21" s="36">
        <f>COUNTIF(C11:C18,"x")</f>
        <v>3</v>
      </c>
    </row>
  </sheetData>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09767-0949-44AC-8730-D84A00E1E50B}">
  <sheetPr>
    <tabColor rgb="FF9999FD"/>
  </sheetPr>
  <dimension ref="A1:L33"/>
  <sheetViews>
    <sheetView topLeftCell="A7" zoomScaleNormal="100" workbookViewId="0">
      <selection activeCell="I24" sqref="I24"/>
    </sheetView>
  </sheetViews>
  <sheetFormatPr baseColWidth="10" defaultRowHeight="15" x14ac:dyDescent="0.25"/>
  <cols>
    <col min="1" max="1" width="11.7109375" customWidth="1"/>
    <col min="2" max="2" width="21" customWidth="1"/>
  </cols>
  <sheetData>
    <row r="1" spans="1:12" ht="26.25" x14ac:dyDescent="0.4">
      <c r="A1" s="24" t="s">
        <v>103</v>
      </c>
      <c r="B1" s="25"/>
      <c r="C1" s="25"/>
      <c r="D1" s="25"/>
      <c r="E1" s="25"/>
      <c r="F1" s="25"/>
      <c r="G1" s="26" t="s">
        <v>79</v>
      </c>
    </row>
    <row r="2" spans="1:12" ht="15.75" x14ac:dyDescent="0.25">
      <c r="A2" s="27"/>
      <c r="B2" s="28"/>
      <c r="C2" s="28"/>
      <c r="D2" s="28"/>
      <c r="E2" s="28"/>
      <c r="F2" s="28"/>
      <c r="G2" s="29" t="s">
        <v>80</v>
      </c>
    </row>
    <row r="3" spans="1:12" ht="15.75" x14ac:dyDescent="0.25">
      <c r="A3" s="27"/>
      <c r="B3" s="28"/>
      <c r="C3" s="28"/>
      <c r="D3" s="28"/>
      <c r="E3" s="28"/>
      <c r="F3" s="28"/>
      <c r="G3" s="29" t="s">
        <v>81</v>
      </c>
    </row>
    <row r="4" spans="1:12" ht="16.5" thickBot="1" x14ac:dyDescent="0.3">
      <c r="A4" s="30" t="s">
        <v>82</v>
      </c>
      <c r="B4" s="31"/>
      <c r="C4" s="31"/>
      <c r="D4" s="31"/>
      <c r="E4" s="31"/>
      <c r="F4" s="31"/>
      <c r="G4" s="32"/>
    </row>
    <row r="5" spans="1:12" ht="15.75" x14ac:dyDescent="0.25">
      <c r="A5" s="33"/>
    </row>
    <row r="6" spans="1:12" x14ac:dyDescent="0.25">
      <c r="A6" s="37" t="s">
        <v>104</v>
      </c>
    </row>
    <row r="7" spans="1:12" x14ac:dyDescent="0.25">
      <c r="A7" s="37" t="s">
        <v>105</v>
      </c>
    </row>
    <row r="8" spans="1:12" x14ac:dyDescent="0.25">
      <c r="A8" s="37" t="s">
        <v>106</v>
      </c>
    </row>
    <row r="12" spans="1:12" x14ac:dyDescent="0.25">
      <c r="B12" s="5" t="s">
        <v>12</v>
      </c>
      <c r="C12" s="11" t="s">
        <v>39</v>
      </c>
    </row>
    <row r="13" spans="1:12" x14ac:dyDescent="0.25">
      <c r="B13" s="38" t="s">
        <v>37</v>
      </c>
      <c r="C13" s="9">
        <v>9</v>
      </c>
      <c r="F13" s="21" t="s">
        <v>107</v>
      </c>
      <c r="G13" s="21"/>
      <c r="H13" s="21"/>
      <c r="I13" s="21"/>
      <c r="J13" s="21"/>
      <c r="K13" s="21"/>
      <c r="L13" s="21"/>
    </row>
    <row r="14" spans="1:12" x14ac:dyDescent="0.25">
      <c r="B14" s="38" t="s">
        <v>36</v>
      </c>
      <c r="C14" s="9">
        <v>3</v>
      </c>
      <c r="F14" s="21" t="s">
        <v>108</v>
      </c>
      <c r="G14" s="21"/>
      <c r="H14" s="21"/>
      <c r="I14" s="21"/>
      <c r="J14" s="21"/>
      <c r="K14" s="21"/>
      <c r="L14" s="21"/>
    </row>
    <row r="15" spans="1:12" x14ac:dyDescent="0.25">
      <c r="B15" s="38" t="s">
        <v>35</v>
      </c>
      <c r="C15" s="9">
        <v>10</v>
      </c>
      <c r="F15" s="21"/>
      <c r="G15" s="21"/>
      <c r="H15" s="21"/>
      <c r="I15" s="21"/>
      <c r="J15" s="21"/>
      <c r="K15" s="21"/>
      <c r="L15" s="21"/>
    </row>
    <row r="16" spans="1:12" x14ac:dyDescent="0.25">
      <c r="B16" s="38" t="s">
        <v>35</v>
      </c>
      <c r="C16" s="9">
        <v>7</v>
      </c>
      <c r="F16" s="21"/>
      <c r="G16" s="21"/>
      <c r="H16" s="21"/>
      <c r="I16" s="21"/>
      <c r="J16" s="21"/>
      <c r="K16" s="21"/>
      <c r="L16" s="21"/>
    </row>
    <row r="17" spans="2:12" x14ac:dyDescent="0.25">
      <c r="B17" s="38" t="s">
        <v>34</v>
      </c>
      <c r="C17" s="9">
        <v>0.7</v>
      </c>
      <c r="F17" s="21"/>
      <c r="G17" s="21"/>
      <c r="H17" s="21"/>
      <c r="I17" s="21"/>
      <c r="J17" s="21"/>
      <c r="K17" s="21"/>
      <c r="L17" s="21"/>
    </row>
    <row r="18" spans="2:12" x14ac:dyDescent="0.25">
      <c r="B18" s="38" t="s">
        <v>33</v>
      </c>
      <c r="C18" s="9">
        <v>3</v>
      </c>
      <c r="F18" s="21" t="s">
        <v>109</v>
      </c>
      <c r="G18" s="21"/>
      <c r="H18" s="21"/>
      <c r="I18" s="21"/>
      <c r="J18" s="21"/>
      <c r="K18" s="21"/>
      <c r="L18" s="21"/>
    </row>
    <row r="19" spans="2:12" x14ac:dyDescent="0.25">
      <c r="B19" s="38" t="s">
        <v>32</v>
      </c>
      <c r="C19" s="9">
        <v>0.7</v>
      </c>
      <c r="F19" s="21" t="s">
        <v>110</v>
      </c>
      <c r="G19" s="21"/>
      <c r="H19" s="21"/>
      <c r="I19" s="21"/>
      <c r="J19" s="21"/>
      <c r="K19" s="21"/>
      <c r="L19" s="21"/>
    </row>
    <row r="20" spans="2:12" x14ac:dyDescent="0.25">
      <c r="B20" s="38" t="s">
        <v>32</v>
      </c>
      <c r="C20" s="9">
        <v>10</v>
      </c>
      <c r="F20" s="21" t="s">
        <v>111</v>
      </c>
      <c r="G20" s="21"/>
      <c r="H20" s="21"/>
      <c r="I20" s="21"/>
      <c r="J20" s="21"/>
      <c r="K20" s="21"/>
      <c r="L20" s="21"/>
    </row>
    <row r="21" spans="2:12" x14ac:dyDescent="0.25">
      <c r="B21" s="38" t="s">
        <v>31</v>
      </c>
      <c r="C21" s="9">
        <v>1</v>
      </c>
      <c r="F21" s="21"/>
      <c r="G21" s="21"/>
      <c r="H21" s="21"/>
      <c r="I21" s="21"/>
      <c r="J21" s="21"/>
      <c r="K21" s="21"/>
      <c r="L21" s="21"/>
    </row>
    <row r="22" spans="2:12" x14ac:dyDescent="0.25">
      <c r="B22" s="38" t="s">
        <v>30</v>
      </c>
      <c r="C22" s="9">
        <v>0.7</v>
      </c>
      <c r="F22" s="21" t="s">
        <v>112</v>
      </c>
      <c r="G22" s="21"/>
      <c r="H22" s="21"/>
      <c r="I22" s="21"/>
      <c r="J22" s="21"/>
      <c r="K22" s="21"/>
      <c r="L22" s="21"/>
    </row>
    <row r="23" spans="2:12" x14ac:dyDescent="0.25">
      <c r="B23" s="38" t="s">
        <v>29</v>
      </c>
      <c r="C23" s="9">
        <v>2</v>
      </c>
      <c r="F23" s="21" t="s">
        <v>113</v>
      </c>
      <c r="G23" s="21"/>
      <c r="H23" s="21"/>
      <c r="I23" s="21"/>
      <c r="J23" s="21"/>
      <c r="K23" s="21"/>
      <c r="L23" s="21"/>
    </row>
    <row r="24" spans="2:12" x14ac:dyDescent="0.25">
      <c r="B24" s="38" t="s">
        <v>28</v>
      </c>
      <c r="C24" s="9">
        <v>0.7</v>
      </c>
      <c r="F24" s="21" t="s">
        <v>114</v>
      </c>
      <c r="G24" s="21"/>
      <c r="H24" s="21"/>
      <c r="I24" s="21"/>
      <c r="J24" s="21"/>
      <c r="K24" s="21"/>
      <c r="L24" s="21"/>
    </row>
    <row r="25" spans="2:12" x14ac:dyDescent="0.25">
      <c r="B25" s="38" t="s">
        <v>27</v>
      </c>
      <c r="C25" s="9">
        <v>0.7</v>
      </c>
      <c r="F25" s="21" t="s">
        <v>115</v>
      </c>
      <c r="G25" s="21"/>
      <c r="H25" s="21"/>
      <c r="I25" s="21"/>
      <c r="J25" s="21"/>
      <c r="K25" s="21"/>
      <c r="L25" s="21"/>
    </row>
    <row r="26" spans="2:12" x14ac:dyDescent="0.25">
      <c r="B26" s="38" t="s">
        <v>24</v>
      </c>
      <c r="C26" s="9">
        <v>2</v>
      </c>
      <c r="F26" s="21" t="s">
        <v>116</v>
      </c>
      <c r="G26" s="21"/>
      <c r="H26" s="21"/>
      <c r="I26" s="21"/>
      <c r="J26" s="21"/>
      <c r="K26" s="21"/>
      <c r="L26" s="21"/>
    </row>
    <row r="27" spans="2:12" x14ac:dyDescent="0.25">
      <c r="B27" s="38" t="s">
        <v>24</v>
      </c>
      <c r="C27" s="9">
        <v>4</v>
      </c>
      <c r="F27" s="21" t="s">
        <v>117</v>
      </c>
      <c r="G27" s="21"/>
      <c r="H27" s="21"/>
      <c r="I27" s="21"/>
      <c r="J27" s="21"/>
      <c r="K27" s="21"/>
      <c r="L27" s="21"/>
    </row>
    <row r="28" spans="2:12" x14ac:dyDescent="0.25">
      <c r="B28" s="38" t="s">
        <v>22</v>
      </c>
      <c r="C28" s="9">
        <v>5</v>
      </c>
      <c r="F28" s="21" t="s">
        <v>118</v>
      </c>
      <c r="G28" s="21"/>
      <c r="H28" s="21"/>
      <c r="I28" s="21"/>
      <c r="J28" s="21"/>
      <c r="K28" s="21"/>
      <c r="L28" s="21"/>
    </row>
    <row r="29" spans="2:12" x14ac:dyDescent="0.25">
      <c r="B29" s="38" t="s">
        <v>21</v>
      </c>
      <c r="C29" s="9">
        <v>2</v>
      </c>
      <c r="F29" s="21"/>
      <c r="G29" s="21"/>
      <c r="H29" s="21"/>
      <c r="I29" s="21"/>
      <c r="J29" s="21"/>
      <c r="K29" s="21"/>
      <c r="L29" s="21"/>
    </row>
    <row r="32" spans="2:12" x14ac:dyDescent="0.25">
      <c r="B32" s="38" t="s">
        <v>41</v>
      </c>
      <c r="C32" s="20">
        <f>SUM(C13:C29)</f>
        <v>61.500000000000014</v>
      </c>
    </row>
    <row r="33" spans="2:3" x14ac:dyDescent="0.25">
      <c r="B33" s="38" t="s">
        <v>40</v>
      </c>
      <c r="C33" s="1">
        <f>SUMIF(C13:C29,"&gt;1")</f>
        <v>57</v>
      </c>
    </row>
  </sheetData>
  <pageMargins left="0.7" right="0.7" top="0.78740157499999996" bottom="0.78740157499999996"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783BE-A46C-42E0-90F7-34F926C6A0C7}">
  <sheetPr>
    <tabColor rgb="FF9999FD"/>
  </sheetPr>
  <dimension ref="A1:S35"/>
  <sheetViews>
    <sheetView zoomScaleNormal="100" workbookViewId="0">
      <selection activeCell="H26" sqref="H26"/>
    </sheetView>
  </sheetViews>
  <sheetFormatPr baseColWidth="10" defaultRowHeight="15" x14ac:dyDescent="0.25"/>
  <cols>
    <col min="1" max="1" width="11.7109375" customWidth="1"/>
    <col min="2" max="2" width="21" customWidth="1"/>
    <col min="5" max="5" width="19.28515625" customWidth="1"/>
  </cols>
  <sheetData>
    <row r="1" spans="1:19" ht="26.25" x14ac:dyDescent="0.4">
      <c r="A1" s="24" t="s">
        <v>103</v>
      </c>
      <c r="B1" s="25"/>
      <c r="C1" s="25"/>
      <c r="D1" s="25"/>
      <c r="E1" s="25"/>
      <c r="F1" s="25"/>
      <c r="G1" s="26" t="s">
        <v>79</v>
      </c>
    </row>
    <row r="2" spans="1:19" ht="15.75" x14ac:dyDescent="0.25">
      <c r="A2" s="27"/>
      <c r="B2" s="28"/>
      <c r="C2" s="28"/>
      <c r="D2" s="28"/>
      <c r="E2" s="28"/>
      <c r="F2" s="28"/>
      <c r="G2" s="29" t="s">
        <v>80</v>
      </c>
    </row>
    <row r="3" spans="1:19" ht="15.75" x14ac:dyDescent="0.25">
      <c r="A3" s="27"/>
      <c r="B3" s="28"/>
      <c r="C3" s="28"/>
      <c r="D3" s="28"/>
      <c r="E3" s="28"/>
      <c r="F3" s="28"/>
      <c r="G3" s="29" t="s">
        <v>81</v>
      </c>
    </row>
    <row r="4" spans="1:19" ht="16.5" thickBot="1" x14ac:dyDescent="0.3">
      <c r="A4" s="30" t="s">
        <v>82</v>
      </c>
      <c r="B4" s="31"/>
      <c r="C4" s="31"/>
      <c r="D4" s="31"/>
      <c r="E4" s="31"/>
      <c r="F4" s="31"/>
      <c r="G4" s="32"/>
    </row>
    <row r="5" spans="1:19" ht="15.75" x14ac:dyDescent="0.25">
      <c r="A5" s="33"/>
    </row>
    <row r="6" spans="1:19" x14ac:dyDescent="0.25">
      <c r="A6" s="37" t="s">
        <v>119</v>
      </c>
    </row>
    <row r="7" spans="1:19" x14ac:dyDescent="0.25">
      <c r="A7" s="37" t="s">
        <v>120</v>
      </c>
    </row>
    <row r="12" spans="1:19" x14ac:dyDescent="0.25">
      <c r="B12" s="5" t="s">
        <v>12</v>
      </c>
      <c r="C12" s="11" t="s">
        <v>39</v>
      </c>
      <c r="D12" s="10" t="s">
        <v>38</v>
      </c>
      <c r="E12" s="5" t="s">
        <v>121</v>
      </c>
      <c r="H12" s="21" t="s">
        <v>122</v>
      </c>
      <c r="I12" s="21"/>
      <c r="J12" s="21"/>
      <c r="K12" s="21"/>
      <c r="L12" s="21"/>
      <c r="M12" s="21"/>
      <c r="N12" s="21"/>
      <c r="O12" s="21"/>
      <c r="P12" s="21"/>
      <c r="Q12" s="21"/>
      <c r="R12" s="21"/>
      <c r="S12" s="21"/>
    </row>
    <row r="13" spans="1:19" x14ac:dyDescent="0.25">
      <c r="B13" s="38" t="s">
        <v>37</v>
      </c>
      <c r="C13" s="9">
        <v>13</v>
      </c>
      <c r="D13" s="8" t="s">
        <v>20</v>
      </c>
      <c r="H13" s="21" t="s">
        <v>123</v>
      </c>
      <c r="I13" s="21"/>
      <c r="J13" s="21"/>
      <c r="K13" s="21"/>
      <c r="L13" s="21"/>
      <c r="M13" s="21"/>
      <c r="N13" s="21"/>
      <c r="O13" s="21"/>
      <c r="P13" s="21"/>
      <c r="Q13" s="21"/>
      <c r="R13" s="21"/>
      <c r="S13" s="21"/>
    </row>
    <row r="14" spans="1:19" x14ac:dyDescent="0.25">
      <c r="B14" s="38" t="s">
        <v>36</v>
      </c>
      <c r="C14" s="9">
        <v>17</v>
      </c>
      <c r="D14" s="8" t="s">
        <v>26</v>
      </c>
      <c r="E14" t="s">
        <v>44</v>
      </c>
      <c r="H14" s="21" t="s">
        <v>124</v>
      </c>
      <c r="I14" s="21"/>
      <c r="J14" s="21"/>
      <c r="K14" s="21"/>
      <c r="L14" s="21"/>
      <c r="M14" s="21"/>
      <c r="N14" s="21"/>
      <c r="O14" s="21"/>
      <c r="P14" s="21"/>
      <c r="Q14" s="21"/>
      <c r="R14" s="21"/>
      <c r="S14" s="21"/>
    </row>
    <row r="15" spans="1:19" x14ac:dyDescent="0.25">
      <c r="B15" s="38" t="s">
        <v>35</v>
      </c>
      <c r="C15" s="9">
        <v>13</v>
      </c>
      <c r="D15" s="8" t="s">
        <v>25</v>
      </c>
      <c r="E15" t="s">
        <v>44</v>
      </c>
      <c r="H15" s="21"/>
      <c r="I15" s="21"/>
      <c r="J15" s="21"/>
      <c r="K15" s="21"/>
      <c r="L15" s="21"/>
      <c r="M15" s="21"/>
      <c r="N15" s="21"/>
      <c r="O15" s="21"/>
      <c r="P15" s="21"/>
      <c r="Q15" s="21"/>
      <c r="R15" s="21"/>
      <c r="S15" s="21"/>
    </row>
    <row r="16" spans="1:19" x14ac:dyDescent="0.25">
      <c r="B16" s="38" t="s">
        <v>35</v>
      </c>
      <c r="C16" s="9">
        <v>15</v>
      </c>
      <c r="D16" s="8" t="s">
        <v>20</v>
      </c>
      <c r="H16" s="21"/>
      <c r="I16" s="21"/>
      <c r="J16" s="21"/>
      <c r="K16" s="21"/>
      <c r="L16" s="21"/>
      <c r="M16" s="21"/>
      <c r="N16" s="21"/>
      <c r="O16" s="21"/>
      <c r="P16" s="21"/>
      <c r="Q16" s="21"/>
      <c r="R16" s="21"/>
      <c r="S16" s="21"/>
    </row>
    <row r="17" spans="2:19" x14ac:dyDescent="0.25">
      <c r="B17" s="38" t="s">
        <v>34</v>
      </c>
      <c r="C17" s="9">
        <v>14</v>
      </c>
      <c r="D17" s="8" t="s">
        <v>26</v>
      </c>
      <c r="H17" s="21"/>
      <c r="I17" s="21"/>
      <c r="J17" s="21"/>
      <c r="K17" s="21"/>
      <c r="L17" s="21"/>
      <c r="M17" s="21"/>
      <c r="N17" s="21"/>
      <c r="O17" s="21"/>
      <c r="P17" s="21"/>
      <c r="Q17" s="21"/>
      <c r="R17" s="21"/>
      <c r="S17" s="21"/>
    </row>
    <row r="18" spans="2:19" x14ac:dyDescent="0.25">
      <c r="B18" s="38" t="s">
        <v>33</v>
      </c>
      <c r="C18" s="9">
        <v>12</v>
      </c>
      <c r="D18" s="8" t="s">
        <v>26</v>
      </c>
      <c r="E18" t="s">
        <v>44</v>
      </c>
      <c r="H18" s="21"/>
      <c r="I18" s="21"/>
      <c r="J18" s="21"/>
      <c r="K18" s="21"/>
      <c r="L18" s="21"/>
      <c r="M18" s="21"/>
      <c r="N18" s="21"/>
      <c r="O18" s="21"/>
      <c r="P18" s="21"/>
      <c r="Q18" s="21"/>
      <c r="R18" s="21"/>
      <c r="S18" s="21"/>
    </row>
    <row r="19" spans="2:19" x14ac:dyDescent="0.25">
      <c r="B19" s="38" t="s">
        <v>32</v>
      </c>
      <c r="C19" s="9">
        <v>10</v>
      </c>
      <c r="D19" s="8" t="s">
        <v>26</v>
      </c>
      <c r="H19" s="21"/>
      <c r="I19" s="21"/>
      <c r="J19" s="21"/>
      <c r="K19" s="21"/>
      <c r="L19" s="21"/>
      <c r="M19" s="21"/>
      <c r="N19" s="21"/>
      <c r="O19" s="21"/>
      <c r="P19" s="21"/>
      <c r="Q19" s="21"/>
      <c r="R19" s="21"/>
      <c r="S19" s="21"/>
    </row>
    <row r="20" spans="2:19" x14ac:dyDescent="0.25">
      <c r="B20" s="38" t="s">
        <v>32</v>
      </c>
      <c r="C20" s="9">
        <v>12</v>
      </c>
      <c r="D20" s="8" t="s">
        <v>25</v>
      </c>
      <c r="H20" s="21"/>
      <c r="I20" s="21"/>
      <c r="J20" s="21"/>
      <c r="K20" s="21"/>
      <c r="L20" s="21"/>
      <c r="M20" s="21"/>
      <c r="N20" s="21"/>
      <c r="O20" s="21"/>
      <c r="P20" s="21"/>
      <c r="Q20" s="21"/>
      <c r="R20" s="21"/>
      <c r="S20" s="21"/>
    </row>
    <row r="21" spans="2:19" x14ac:dyDescent="0.25">
      <c r="B21" s="38" t="s">
        <v>31</v>
      </c>
      <c r="C21" s="9">
        <v>17</v>
      </c>
      <c r="D21" s="8" t="s">
        <v>23</v>
      </c>
      <c r="E21" t="s">
        <v>44</v>
      </c>
      <c r="H21" s="21"/>
      <c r="I21" s="21"/>
      <c r="J21" s="21"/>
      <c r="K21" s="21"/>
      <c r="L21" s="21"/>
      <c r="M21" s="21"/>
      <c r="N21" s="21"/>
      <c r="O21" s="21"/>
      <c r="P21" s="21"/>
      <c r="Q21" s="21"/>
      <c r="R21" s="21"/>
      <c r="S21" s="21"/>
    </row>
    <row r="22" spans="2:19" x14ac:dyDescent="0.25">
      <c r="B22" s="38" t="s">
        <v>30</v>
      </c>
      <c r="C22" s="9">
        <v>20</v>
      </c>
      <c r="D22" s="8" t="s">
        <v>23</v>
      </c>
    </row>
    <row r="23" spans="2:19" x14ac:dyDescent="0.25">
      <c r="B23" s="38" t="s">
        <v>29</v>
      </c>
      <c r="C23" s="9">
        <v>13</v>
      </c>
      <c r="D23" s="8" t="s">
        <v>25</v>
      </c>
    </row>
    <row r="24" spans="2:19" x14ac:dyDescent="0.25">
      <c r="B24" s="38" t="s">
        <v>28</v>
      </c>
      <c r="C24" s="9">
        <v>20</v>
      </c>
      <c r="D24" s="8" t="s">
        <v>20</v>
      </c>
    </row>
    <row r="25" spans="2:19" x14ac:dyDescent="0.25">
      <c r="B25" s="38" t="s">
        <v>27</v>
      </c>
      <c r="C25" s="9">
        <v>11</v>
      </c>
      <c r="D25" s="8" t="s">
        <v>26</v>
      </c>
    </row>
    <row r="26" spans="2:19" x14ac:dyDescent="0.25">
      <c r="B26" s="38" t="s">
        <v>24</v>
      </c>
      <c r="C26" s="9">
        <v>10</v>
      </c>
      <c r="D26" s="8" t="s">
        <v>25</v>
      </c>
    </row>
    <row r="27" spans="2:19" x14ac:dyDescent="0.25">
      <c r="B27" s="38" t="s">
        <v>24</v>
      </c>
      <c r="C27" s="9">
        <v>15</v>
      </c>
      <c r="D27" s="8" t="s">
        <v>23</v>
      </c>
    </row>
    <row r="28" spans="2:19" x14ac:dyDescent="0.25">
      <c r="B28" s="38" t="s">
        <v>22</v>
      </c>
      <c r="C28" s="9">
        <v>11</v>
      </c>
      <c r="D28" s="8" t="s">
        <v>20</v>
      </c>
    </row>
    <row r="29" spans="2:19" x14ac:dyDescent="0.25">
      <c r="B29" s="38" t="s">
        <v>21</v>
      </c>
      <c r="C29" s="9">
        <v>13</v>
      </c>
      <c r="D29" s="8" t="s">
        <v>20</v>
      </c>
    </row>
    <row r="31" spans="2:19" x14ac:dyDescent="0.25">
      <c r="D31" s="10" t="s">
        <v>42</v>
      </c>
      <c r="E31" s="10" t="s">
        <v>43</v>
      </c>
    </row>
    <row r="32" spans="2:19" x14ac:dyDescent="0.25">
      <c r="B32" s="38" t="s">
        <v>19</v>
      </c>
      <c r="D32" s="12">
        <f>SUMIF($D$13:$D$29,"Bern",$C$13:$C$29)</f>
        <v>72</v>
      </c>
      <c r="E32" s="12">
        <f>SUMIFS($C$13:$C$29,$D$13:$D$29,"Bern",$E$13:$E$29,"x")</f>
        <v>0</v>
      </c>
    </row>
    <row r="33" spans="2:5" x14ac:dyDescent="0.25">
      <c r="B33" s="38" t="s">
        <v>18</v>
      </c>
      <c r="D33" s="13">
        <f>SUMIF($D$13:$D$29,"Thun",$C$13:$C$29)</f>
        <v>64</v>
      </c>
      <c r="E33" s="13">
        <f>SUMIFS($C$13:$C$29,$D$13:$D$29,"Thun",$E$13:$E$29,"x")</f>
        <v>29</v>
      </c>
    </row>
    <row r="34" spans="2:5" x14ac:dyDescent="0.25">
      <c r="B34" s="38" t="s">
        <v>17</v>
      </c>
      <c r="D34" s="14">
        <f>SUMIF($D$13:$D$29,"Spiez",$C$13:$C$29)</f>
        <v>48</v>
      </c>
      <c r="E34" s="14">
        <f>SUMIFS($C$13:$C$29,$D$13:$D$29,"Spiez",$E$13:$E$29,"x")</f>
        <v>13</v>
      </c>
    </row>
    <row r="35" spans="2:5" x14ac:dyDescent="0.25">
      <c r="B35" s="38" t="s">
        <v>16</v>
      </c>
      <c r="D35" s="15">
        <f>SUMIF($D$13:$D$29,"Interlaken",$C$13:$C$29)</f>
        <v>52</v>
      </c>
      <c r="E35" s="15">
        <f>SUMIFS($C$13:$C$29,$D$13:$D$29,"Interlaken",$E$13:$E$29,"x")</f>
        <v>17</v>
      </c>
    </row>
  </sheetData>
  <pageMargins left="0.7" right="0.7" top="0.78740157499999996" bottom="0.78740157499999996"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9F3B4-DFC9-4707-91DC-12D918720F53}">
  <sheetPr>
    <tabColor rgb="FF9999FD"/>
  </sheetPr>
  <dimension ref="A1:N35"/>
  <sheetViews>
    <sheetView topLeftCell="A7" zoomScaleNormal="100" workbookViewId="0">
      <selection activeCell="F23" sqref="F23"/>
    </sheetView>
  </sheetViews>
  <sheetFormatPr baseColWidth="10" defaultRowHeight="15" x14ac:dyDescent="0.25"/>
  <cols>
    <col min="1" max="1" width="11.7109375" customWidth="1"/>
    <col min="2" max="2" width="21" customWidth="1"/>
  </cols>
  <sheetData>
    <row r="1" spans="1:14" ht="26.25" x14ac:dyDescent="0.4">
      <c r="A1" s="24" t="s">
        <v>103</v>
      </c>
      <c r="B1" s="25"/>
      <c r="C1" s="25"/>
      <c r="D1" s="25"/>
      <c r="E1" s="25"/>
      <c r="F1" s="25"/>
      <c r="G1" s="26" t="s">
        <v>79</v>
      </c>
    </row>
    <row r="2" spans="1:14" ht="15.75" x14ac:dyDescent="0.25">
      <c r="A2" s="27"/>
      <c r="B2" s="28"/>
      <c r="C2" s="28"/>
      <c r="D2" s="28"/>
      <c r="E2" s="28"/>
      <c r="F2" s="28"/>
      <c r="G2" s="29" t="s">
        <v>80</v>
      </c>
    </row>
    <row r="3" spans="1:14" ht="15.75" x14ac:dyDescent="0.25">
      <c r="A3" s="27"/>
      <c r="B3" s="28"/>
      <c r="C3" s="28"/>
      <c r="D3" s="28"/>
      <c r="E3" s="28"/>
      <c r="F3" s="28"/>
      <c r="G3" s="29" t="s">
        <v>81</v>
      </c>
    </row>
    <row r="4" spans="1:14" ht="16.5" thickBot="1" x14ac:dyDescent="0.3">
      <c r="A4" s="30" t="s">
        <v>82</v>
      </c>
      <c r="B4" s="31"/>
      <c r="C4" s="31"/>
      <c r="D4" s="31"/>
      <c r="E4" s="31"/>
      <c r="F4" s="31"/>
      <c r="G4" s="32"/>
    </row>
    <row r="5" spans="1:14" ht="15.75" x14ac:dyDescent="0.25">
      <c r="A5" s="33"/>
    </row>
    <row r="6" spans="1:14" x14ac:dyDescent="0.25">
      <c r="A6" s="37" t="s">
        <v>125</v>
      </c>
    </row>
    <row r="7" spans="1:14" x14ac:dyDescent="0.25">
      <c r="A7" s="37" t="s">
        <v>126</v>
      </c>
    </row>
    <row r="8" spans="1:14" x14ac:dyDescent="0.25">
      <c r="A8" t="s">
        <v>127</v>
      </c>
    </row>
    <row r="12" spans="1:14" x14ac:dyDescent="0.25">
      <c r="B12" s="5" t="s">
        <v>12</v>
      </c>
      <c r="C12" s="11" t="s">
        <v>39</v>
      </c>
      <c r="D12" s="10" t="s">
        <v>38</v>
      </c>
    </row>
    <row r="13" spans="1:14" x14ac:dyDescent="0.25">
      <c r="B13" s="38" t="s">
        <v>37</v>
      </c>
      <c r="C13" s="9">
        <v>13</v>
      </c>
      <c r="D13" s="8" t="s">
        <v>20</v>
      </c>
      <c r="H13" s="21" t="s">
        <v>128</v>
      </c>
      <c r="I13" s="21"/>
      <c r="J13" s="21"/>
      <c r="K13" s="21"/>
      <c r="L13" s="21"/>
      <c r="M13" s="21"/>
      <c r="N13" s="21"/>
    </row>
    <row r="14" spans="1:14" x14ac:dyDescent="0.25">
      <c r="B14" s="38" t="s">
        <v>36</v>
      </c>
      <c r="C14" s="9">
        <v>17</v>
      </c>
      <c r="D14" s="8" t="s">
        <v>26</v>
      </c>
      <c r="H14" s="21" t="s">
        <v>129</v>
      </c>
      <c r="I14" s="21"/>
      <c r="J14" s="21"/>
      <c r="K14" s="21"/>
      <c r="L14" s="21"/>
      <c r="M14" s="21"/>
      <c r="N14" s="21"/>
    </row>
    <row r="15" spans="1:14" x14ac:dyDescent="0.25">
      <c r="B15" s="38" t="s">
        <v>35</v>
      </c>
      <c r="C15" s="9">
        <v>13</v>
      </c>
      <c r="D15" s="8" t="s">
        <v>25</v>
      </c>
      <c r="H15" s="21" t="s">
        <v>130</v>
      </c>
      <c r="I15" s="21"/>
      <c r="J15" s="21"/>
      <c r="K15" s="21"/>
      <c r="L15" s="21"/>
      <c r="M15" s="21"/>
      <c r="N15" s="21"/>
    </row>
    <row r="16" spans="1:14" x14ac:dyDescent="0.25">
      <c r="B16" s="38" t="s">
        <v>35</v>
      </c>
      <c r="C16" s="9">
        <v>15</v>
      </c>
      <c r="D16" s="8" t="s">
        <v>20</v>
      </c>
      <c r="H16" s="21" t="s">
        <v>131</v>
      </c>
      <c r="I16" s="21"/>
      <c r="J16" s="21"/>
      <c r="K16" s="21"/>
      <c r="L16" s="21"/>
      <c r="M16" s="21"/>
      <c r="N16" s="21"/>
    </row>
    <row r="17" spans="2:14" x14ac:dyDescent="0.25">
      <c r="B17" s="38" t="s">
        <v>34</v>
      </c>
      <c r="C17" s="9">
        <v>14</v>
      </c>
      <c r="D17" s="8" t="s">
        <v>26</v>
      </c>
      <c r="H17" s="21"/>
      <c r="I17" s="21"/>
      <c r="J17" s="21"/>
      <c r="K17" s="21"/>
      <c r="L17" s="21"/>
      <c r="M17" s="21"/>
      <c r="N17" s="21"/>
    </row>
    <row r="18" spans="2:14" x14ac:dyDescent="0.25">
      <c r="B18" s="38" t="s">
        <v>33</v>
      </c>
      <c r="C18" s="9">
        <v>12</v>
      </c>
      <c r="D18" s="8" t="s">
        <v>26</v>
      </c>
      <c r="H18" s="21"/>
      <c r="I18" s="21"/>
      <c r="J18" s="21"/>
      <c r="K18" s="21"/>
      <c r="L18" s="21"/>
      <c r="M18" s="21"/>
      <c r="N18" s="21"/>
    </row>
    <row r="19" spans="2:14" x14ac:dyDescent="0.25">
      <c r="B19" s="38" t="s">
        <v>32</v>
      </c>
      <c r="C19" s="9">
        <v>10</v>
      </c>
      <c r="D19" s="8" t="s">
        <v>26</v>
      </c>
      <c r="H19" s="21"/>
      <c r="I19" s="21"/>
      <c r="J19" s="21"/>
      <c r="K19" s="21"/>
      <c r="L19" s="21"/>
      <c r="M19" s="21"/>
      <c r="N19" s="21"/>
    </row>
    <row r="20" spans="2:14" x14ac:dyDescent="0.25">
      <c r="B20" s="38" t="s">
        <v>32</v>
      </c>
      <c r="C20" s="9">
        <v>12</v>
      </c>
      <c r="D20" s="8" t="s">
        <v>25</v>
      </c>
      <c r="H20" s="21" t="s">
        <v>132</v>
      </c>
      <c r="I20" s="21"/>
      <c r="J20" s="21"/>
      <c r="K20" s="21"/>
      <c r="L20" s="21"/>
      <c r="M20" s="21"/>
      <c r="N20" s="21"/>
    </row>
    <row r="21" spans="2:14" x14ac:dyDescent="0.25">
      <c r="B21" s="38" t="s">
        <v>31</v>
      </c>
      <c r="C21" s="9">
        <v>17</v>
      </c>
      <c r="D21" s="8" t="s">
        <v>23</v>
      </c>
      <c r="H21" s="21" t="s">
        <v>133</v>
      </c>
      <c r="I21" s="21"/>
      <c r="J21" s="21"/>
      <c r="K21" s="21"/>
      <c r="L21" s="21"/>
      <c r="M21" s="21"/>
      <c r="N21" s="21"/>
    </row>
    <row r="22" spans="2:14" x14ac:dyDescent="0.25">
      <c r="B22" s="38" t="s">
        <v>30</v>
      </c>
      <c r="C22" s="9">
        <v>20</v>
      </c>
      <c r="D22" s="8" t="s">
        <v>23</v>
      </c>
      <c r="H22" s="21"/>
      <c r="I22" s="21"/>
      <c r="J22" s="21"/>
      <c r="K22" s="21"/>
      <c r="L22" s="21"/>
      <c r="M22" s="21"/>
      <c r="N22" s="21"/>
    </row>
    <row r="23" spans="2:14" x14ac:dyDescent="0.25">
      <c r="B23" s="38" t="s">
        <v>29</v>
      </c>
      <c r="C23" s="9">
        <v>13</v>
      </c>
      <c r="D23" s="8" t="s">
        <v>25</v>
      </c>
    </row>
    <row r="24" spans="2:14" x14ac:dyDescent="0.25">
      <c r="B24" s="38" t="s">
        <v>28</v>
      </c>
      <c r="C24" s="9">
        <v>20</v>
      </c>
      <c r="D24" s="8" t="s">
        <v>20</v>
      </c>
    </row>
    <row r="25" spans="2:14" x14ac:dyDescent="0.25">
      <c r="B25" s="38" t="s">
        <v>27</v>
      </c>
      <c r="C25" s="9">
        <v>11</v>
      </c>
      <c r="D25" s="8" t="s">
        <v>26</v>
      </c>
    </row>
    <row r="26" spans="2:14" x14ac:dyDescent="0.25">
      <c r="B26" s="38" t="s">
        <v>24</v>
      </c>
      <c r="C26" s="9">
        <v>10</v>
      </c>
      <c r="D26" s="8" t="s">
        <v>25</v>
      </c>
    </row>
    <row r="27" spans="2:14" x14ac:dyDescent="0.25">
      <c r="B27" s="38" t="s">
        <v>24</v>
      </c>
      <c r="C27" s="9">
        <v>15</v>
      </c>
      <c r="D27" s="8" t="s">
        <v>23</v>
      </c>
    </row>
    <row r="28" spans="2:14" x14ac:dyDescent="0.25">
      <c r="B28" s="38" t="s">
        <v>22</v>
      </c>
      <c r="C28" s="9">
        <v>11</v>
      </c>
      <c r="D28" s="8" t="s">
        <v>20</v>
      </c>
    </row>
    <row r="29" spans="2:14" x14ac:dyDescent="0.25">
      <c r="B29" s="38" t="s">
        <v>21</v>
      </c>
      <c r="C29" s="9">
        <v>13</v>
      </c>
      <c r="D29" s="8" t="s">
        <v>20</v>
      </c>
    </row>
    <row r="32" spans="2:14" x14ac:dyDescent="0.25">
      <c r="B32" s="38" t="s">
        <v>134</v>
      </c>
      <c r="C32" t="s">
        <v>20</v>
      </c>
      <c r="D32" s="3">
        <f>SUMIF($D$13:$D$29,C32,$C$13:$C$29)</f>
        <v>72</v>
      </c>
    </row>
    <row r="33" spans="2:4" x14ac:dyDescent="0.25">
      <c r="B33" s="38" t="s">
        <v>134</v>
      </c>
      <c r="C33" t="s">
        <v>26</v>
      </c>
      <c r="D33" s="39">
        <f t="shared" ref="D33:D35" si="0">SUMIF($D$13:$D$29,C33,$C$13:$C$29)</f>
        <v>64</v>
      </c>
    </row>
    <row r="34" spans="2:4" x14ac:dyDescent="0.25">
      <c r="B34" s="38" t="s">
        <v>134</v>
      </c>
      <c r="C34" t="s">
        <v>25</v>
      </c>
      <c r="D34" s="1">
        <f t="shared" si="0"/>
        <v>48</v>
      </c>
    </row>
    <row r="35" spans="2:4" x14ac:dyDescent="0.25">
      <c r="B35" s="38" t="s">
        <v>134</v>
      </c>
      <c r="C35" t="s">
        <v>23</v>
      </c>
      <c r="D35" s="6">
        <f t="shared" si="0"/>
        <v>52</v>
      </c>
    </row>
  </sheetData>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Summen 1_Lösung</vt:lpstr>
      <vt:lpstr>Summen 2_Lösung</vt:lpstr>
      <vt:lpstr>Summen 3_Lösung</vt:lpstr>
      <vt:lpstr>Zählenwenn_Lösung</vt:lpstr>
      <vt:lpstr>Summen 4_Lösung</vt:lpstr>
      <vt:lpstr>Summen 5_Lösung</vt:lpstr>
      <vt:lpstr>Summen 6_Lösung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2022-03-17T06:23:29Z</dcterms:modified>
</cp:coreProperties>
</file>